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440" windowHeight="9975"/>
  </bookViews>
  <sheets>
    <sheet name="I.Izmj.Plana nabave 2014,11.12," sheetId="1" r:id="rId1"/>
  </sheets>
  <definedNames>
    <definedName name="_xlnm.Print_Area" localSheetId="0">'I.Izmj.Plana nabave 2014,11.12,'!$A$1:$L$199</definedName>
  </definedNames>
  <calcPr calcId="145621"/>
</workbook>
</file>

<file path=xl/calcChain.xml><?xml version="1.0" encoding="utf-8"?>
<calcChain xmlns="http://schemas.openxmlformats.org/spreadsheetml/2006/main">
  <c r="A244" i="1"/>
  <c r="G187"/>
  <c r="G186"/>
  <c r="G185"/>
  <c r="G184"/>
  <c r="H183"/>
  <c r="G183" s="1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H162"/>
  <c r="G162" s="1"/>
  <c r="G161"/>
  <c r="G160"/>
  <c r="G159"/>
  <c r="G158"/>
  <c r="G157"/>
  <c r="G156"/>
  <c r="G155"/>
  <c r="H154"/>
  <c r="G154" s="1"/>
  <c r="G153"/>
  <c r="G152"/>
  <c r="G151"/>
  <c r="G150"/>
  <c r="G149"/>
  <c r="G148"/>
  <c r="G147"/>
  <c r="G146"/>
  <c r="G145"/>
  <c r="G144"/>
  <c r="H143"/>
  <c r="G143" s="1"/>
  <c r="G142"/>
  <c r="G141"/>
  <c r="G140"/>
  <c r="G139"/>
  <c r="G138"/>
  <c r="G137"/>
  <c r="H136"/>
  <c r="G136" s="1"/>
  <c r="G135"/>
  <c r="G134"/>
  <c r="H133"/>
  <c r="G133" s="1"/>
  <c r="H132"/>
  <c r="G132" s="1"/>
  <c r="G131"/>
  <c r="G130"/>
  <c r="G129"/>
  <c r="G128"/>
  <c r="G127"/>
  <c r="G126"/>
  <c r="G125"/>
  <c r="G124"/>
  <c r="G123"/>
  <c r="G122"/>
  <c r="G121"/>
  <c r="G120"/>
  <c r="G119"/>
  <c r="H118"/>
  <c r="G118" s="1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H97"/>
  <c r="G97"/>
  <c r="G96"/>
  <c r="G95"/>
  <c r="G94"/>
  <c r="G93"/>
  <c r="G92"/>
  <c r="H91"/>
  <c r="G91" s="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6"/>
  <c r="G65"/>
  <c r="G64"/>
  <c r="G63"/>
  <c r="G62"/>
  <c r="G61"/>
  <c r="G60"/>
  <c r="G59"/>
  <c r="G58"/>
  <c r="G57"/>
  <c r="G56"/>
  <c r="G55"/>
  <c r="G54"/>
  <c r="H53"/>
  <c r="G53" s="1"/>
  <c r="G52"/>
  <c r="G51"/>
  <c r="G50"/>
  <c r="G49"/>
  <c r="G48"/>
  <c r="G47"/>
  <c r="G46"/>
  <c r="G45"/>
  <c r="G44"/>
  <c r="G43"/>
  <c r="G42"/>
  <c r="H41"/>
  <c r="G41" s="1"/>
  <c r="G40"/>
  <c r="G39"/>
  <c r="G38"/>
  <c r="H37"/>
  <c r="H188" s="1"/>
  <c r="G36"/>
  <c r="G35"/>
  <c r="G34"/>
  <c r="G33"/>
  <c r="G32"/>
  <c r="G31"/>
  <c r="G30"/>
  <c r="G29"/>
  <c r="G28"/>
  <c r="G27"/>
  <c r="G26"/>
  <c r="G25"/>
  <c r="G24"/>
  <c r="G23"/>
  <c r="G22"/>
  <c r="G37" l="1"/>
  <c r="G188" s="1"/>
</calcChain>
</file>

<file path=xl/sharedStrings.xml><?xml version="1.0" encoding="utf-8"?>
<sst xmlns="http://schemas.openxmlformats.org/spreadsheetml/2006/main" count="512" uniqueCount="264">
  <si>
    <t>" DOM ZA STARIJE I NEMOĆNE OSOBE POŽEGA"</t>
  </si>
  <si>
    <t>Dr.Filipa Potrebice 2a, 34000 Požega</t>
  </si>
  <si>
    <t>KLASA: 400-01-14-01/17</t>
  </si>
  <si>
    <t>URBROJ: 2177/014-10-03/01-14-2</t>
  </si>
  <si>
    <t>Požega, 15.10.2014.</t>
  </si>
  <si>
    <t>Na temelju članka 20. Zakona o javnoj nabavi ( Nar.nov. 90/11, 83/13 ,143/13 i 13/14) ravnateljica Doma za starije i nemoćne osobe Požega donosi sljedeće</t>
  </si>
  <si>
    <t xml:space="preserve">I. I Z M J E N E    P L A N  A     N A B A V E    ROBA, RADOVA I USLUGA  Z A   2014.    G O D I N U       </t>
  </si>
  <si>
    <t xml:space="preserve">       Članak 1.</t>
  </si>
  <si>
    <t>Donose se I. Izmjene Plana nabave roba,  radova i usluga Doma za starije i nemoćne osobe Požega za poslovnu 2014. godinu.</t>
  </si>
  <si>
    <t xml:space="preserve">      Članak 2.</t>
  </si>
  <si>
    <t>Nabava će se vršiti po slijedećim predmetima nabave (istovrsnim robama, radovima i uslugama):</t>
  </si>
  <si>
    <t>REDNI BROJ</t>
  </si>
  <si>
    <t>EVIDENCIJSKI BROJ NABAVE</t>
  </si>
  <si>
    <t xml:space="preserve">NAZIV PREDMETA NABAVE </t>
  </si>
  <si>
    <t>Računski plan</t>
  </si>
  <si>
    <t>Evidencijski broj nabave</t>
  </si>
  <si>
    <t>PROCIJENJENA VRIJEDNOST NABAVE ROBA/RADOVA,USLUGA</t>
  </si>
  <si>
    <t>PLANIRANA VRIJEDNOST NABAVE ROBA/RADOVA,USLUGA</t>
  </si>
  <si>
    <t>VRSTA POSTUPKA NABAVE</t>
  </si>
  <si>
    <t>UGOVOR O NABAVI/OKVIRNI SPORAZUM</t>
  </si>
  <si>
    <t>PLANIRANI POČETAK</t>
  </si>
  <si>
    <t>PLANIRANO TRAJANJE UGOVORA/OS</t>
  </si>
  <si>
    <t>1.</t>
  </si>
  <si>
    <t>STRUČNO USAVRŠAVANJE ZAPOSLENIKA (seminari,tečajevi i sl.)</t>
  </si>
  <si>
    <t>2.</t>
  </si>
  <si>
    <t>Uredski materijal</t>
  </si>
  <si>
    <t xml:space="preserve"> UREDSKI MATERIJAL-grupa a) toneri za pisače</t>
  </si>
  <si>
    <t xml:space="preserve"> UREDSKI MATERIJAL- grupa b) ostali uredski materijal</t>
  </si>
  <si>
    <t>3.</t>
  </si>
  <si>
    <t>Literatura (publikacije, časopisi, glasila, knjige i ostalo)</t>
  </si>
  <si>
    <t>4.</t>
  </si>
  <si>
    <t>Deterđenti i sredstva za čišćenje</t>
  </si>
  <si>
    <t>Materijal i sredstva za čišćenje i održavanje- grupa a) Sredstva za pranje i čišćenje u kuhinji</t>
  </si>
  <si>
    <t>Materijal i sredstva za čišćenje i održavanje- grupa b) Ostala sredstva za čišćenje i osvježavanje prostora</t>
  </si>
  <si>
    <t>Materijal i sredstva za čišćenje i održavanje- grupa c) Sredstva za pranje rublja</t>
  </si>
  <si>
    <t>Materijal i sredstva za čišćenje i održavanje- grupa d) Ostali materijal i sredstva za čišćenje i održavanje</t>
  </si>
  <si>
    <t>Materijal za higijenske potrebe i njegu- grupa a) Sredstva za osobnu higijenu</t>
  </si>
  <si>
    <t>Materijal za higijenske potrebe i njegu- grupa b) Papirna konfekcija</t>
  </si>
  <si>
    <t>Materijal za higijenske potrebe i njegu- grupa c) Ostali materijal za higijenske potrebe i njegu (staničevina, trljačice i dr.)</t>
  </si>
  <si>
    <t>Materijal za higijenske potrebe i njegu- grupa c) Ostali materijal za higijenske potrebe i njegu (staničevina, trljačice, četkica za zube, jednokratni brijači i dr.)</t>
  </si>
  <si>
    <t>6.</t>
  </si>
  <si>
    <t xml:space="preserve"> Rukavice za jednokratnu uporabu (od latexa)</t>
  </si>
  <si>
    <t xml:space="preserve"> RUKAVICE ZA JEDNOKRATNU UPORABU</t>
  </si>
  <si>
    <t>7.</t>
  </si>
  <si>
    <t>Ostali potrošni materijali  za potrebe redovnog poslovanja-  plastične vrečice, pvc posude, folije, spužve za domaćinstvo  i dr.</t>
  </si>
  <si>
    <t>8.</t>
  </si>
  <si>
    <t>Lijekovi</t>
  </si>
  <si>
    <t xml:space="preserve"> MATERIJAL ZA ZDRAVSTVENU ZAŠTITU I NJEGU KORISNIKA - grupa a) Lijekovi</t>
  </si>
  <si>
    <t>Sanitetski materijal</t>
  </si>
  <si>
    <t xml:space="preserve"> MATERIJAL ZA ZDRAVSTVENU ZAŠTITU I NJEGU KORISNIKA - grupa b) Sanitetski materijal</t>
  </si>
  <si>
    <t>9.</t>
  </si>
  <si>
    <t>Materijal za radnu okupaciju korisnika</t>
  </si>
  <si>
    <t>10.</t>
  </si>
  <si>
    <t xml:space="preserve">Svježe povrće- grupa a) Krumpir </t>
  </si>
  <si>
    <t>Svježe povrće - grupa b) Ostalo svježe povrće</t>
  </si>
  <si>
    <t>11.</t>
  </si>
  <si>
    <t>Svježe voće</t>
  </si>
  <si>
    <t xml:space="preserve"> Svježe voće</t>
  </si>
  <si>
    <t>12.</t>
  </si>
  <si>
    <t>Prerađeno i konzervirano voće i povrće</t>
  </si>
  <si>
    <t>Prerađeno, konzervirano, ukiseljeno i smrznuto voće i povrće, grupa a) ukiseljeno i prerađeno povrće i voće</t>
  </si>
  <si>
    <t>Prerađeno, konzervirano, ukiseljeno i smrznuto voće i povrće, grupa a) smrznuto povrće i gljive</t>
  </si>
  <si>
    <t>13.</t>
  </si>
  <si>
    <t xml:space="preserve">  Suhomesnati, konzervirani i pripravljeni proizvodi od mesa</t>
  </si>
  <si>
    <t xml:space="preserve"> MESO I MESNI PROIZVODI, grupa a) SUHOMESNATI, KONZERVIRANI I PRIPRAVLJENI  PROIZVODI OD MESA</t>
  </si>
  <si>
    <t>E-MV-2014-01</t>
  </si>
  <si>
    <t>Otvoreni postupak javne nabave</t>
  </si>
  <si>
    <t>Ugovor</t>
  </si>
  <si>
    <t>Travanj 2014.</t>
  </si>
  <si>
    <t>do 31.12.2014.</t>
  </si>
  <si>
    <t xml:space="preserve"> SVJEŽE MESO -  piletina i puretina</t>
  </si>
  <si>
    <t xml:space="preserve"> MESO I MESNI PROIZVODI, grupa b) SVJEŽA PILETINA I PURETINA</t>
  </si>
  <si>
    <t xml:space="preserve"> SVJEŽE MESO - junetina i teletina</t>
  </si>
  <si>
    <t xml:space="preserve"> MESO I MESNI PROIZVODI, grupa c) SVJEŽA JUNETINA I TELETINA</t>
  </si>
  <si>
    <t xml:space="preserve"> SVJEŽE MESO -  svinjetina</t>
  </si>
  <si>
    <t xml:space="preserve"> MESO I MESNI PROIZVODI, grupa d) SVJEŽA SVINJETINA</t>
  </si>
  <si>
    <t>14.</t>
  </si>
  <si>
    <t>Riba i riblje prerađevine</t>
  </si>
  <si>
    <t xml:space="preserve"> Smrznuta riba i proizvodi od ribe</t>
  </si>
  <si>
    <t>15.</t>
  </si>
  <si>
    <t xml:space="preserve"> MLIJEKO I MLIJEČNI PROIZVODI- mlijeko</t>
  </si>
  <si>
    <t xml:space="preserve"> MLIJEKO I MLIJEČNI PROIZVODI- grupa a) Mlijeko</t>
  </si>
  <si>
    <t xml:space="preserve"> MLIJEKO I MLIJEČNI PROIZVODI -  mliječni proizvodi</t>
  </si>
  <si>
    <t xml:space="preserve"> MLIJEKO I MLIJEČNI PROIZVODI - grupa b) Mliječni proizvodi</t>
  </si>
  <si>
    <t>16.</t>
  </si>
  <si>
    <t>Kruh i krušni proizvodi</t>
  </si>
  <si>
    <t xml:space="preserve"> PEKARSKI  PROIZVODI- kruh i ostali pekarski proizvodi</t>
  </si>
  <si>
    <t>17.</t>
  </si>
  <si>
    <t>Svježa jaja</t>
  </si>
  <si>
    <t>18.</t>
  </si>
  <si>
    <t>NAMIRNICE- šećer i srodni proizvodi</t>
  </si>
  <si>
    <t>Ostali razni prehrambeni proizvodi, grupa a) dječja hrana</t>
  </si>
  <si>
    <t xml:space="preserve"> Žitarice i mlinarski  proizvodi od žitarica</t>
  </si>
  <si>
    <t>Ostali razni prehrambeni proizvodi, grupa b) brašno i ostali mlinarski proizvodi</t>
  </si>
  <si>
    <t>Ostali razni prehrambeni proizvodi, grupa c) tjestenina</t>
  </si>
  <si>
    <t>Ostali razni prehrambeni proizvodi, grupa d) smrznuti  proizvodi od tijesta</t>
  </si>
  <si>
    <t>Ostali razni prehrambeni proizvodi, grupa e) ostali proizvodi</t>
  </si>
  <si>
    <t>19.</t>
  </si>
  <si>
    <t>Odjeća i obuća korisnika</t>
  </si>
  <si>
    <t>20.</t>
  </si>
  <si>
    <t>Električna energija</t>
  </si>
  <si>
    <t>E-MV-2014-02</t>
  </si>
  <si>
    <t>21.</t>
  </si>
  <si>
    <t>Plin</t>
  </si>
  <si>
    <t>E-MV-2014-03</t>
  </si>
  <si>
    <t>22.</t>
  </si>
  <si>
    <t>Motorni benzin i dizel gorivo</t>
  </si>
  <si>
    <t>23.</t>
  </si>
  <si>
    <t>Materijal i dijelovi za tekuće i investicijsko održavanje kupaonica ( oprema za kupaonice-keramičke mješalice, vodokotlić,wc-daske, držači sapuna, ručnika i sl. )</t>
  </si>
  <si>
    <t>Materijal i dijelovi za tekuće i investicijsko održavanje građevinskih objekata</t>
  </si>
  <si>
    <t>24.</t>
  </si>
  <si>
    <t>Materijal i dijelovi za tekuće i investicijsko održavanje elektroničke opreme</t>
  </si>
  <si>
    <t xml:space="preserve">Materijal i dijelovi za tekuće i investicijsko održavanje postrojenja i opreme </t>
  </si>
  <si>
    <t>25.</t>
  </si>
  <si>
    <t>Sitni inventar- oprema za uredsko poslovanje</t>
  </si>
  <si>
    <t>Tekstilni proizvodi, sitni inventar</t>
  </si>
  <si>
    <t>26.</t>
  </si>
  <si>
    <t>Posuđe i pribor za jelo, sitni inventar</t>
  </si>
  <si>
    <t>27.</t>
  </si>
  <si>
    <t>Medicinska oprema, sitni inventar</t>
  </si>
  <si>
    <t>28.</t>
  </si>
  <si>
    <t>Sitni inventar  -ostalo</t>
  </si>
  <si>
    <t>Sitni inventar  -ostalo i hitne intervencije</t>
  </si>
  <si>
    <t>29.</t>
  </si>
  <si>
    <t>Službena, radna i zaštitna odjeća i obuća</t>
  </si>
  <si>
    <t>Službena, radna i zaštitna odjeća</t>
  </si>
  <si>
    <t>30.</t>
  </si>
  <si>
    <t>Službena, radna i zaštitna obuća</t>
  </si>
  <si>
    <t>31.</t>
  </si>
  <si>
    <t>Usluge telefona, telefaksa</t>
  </si>
  <si>
    <t>32.</t>
  </si>
  <si>
    <t>Usluge interneta</t>
  </si>
  <si>
    <t>33.</t>
  </si>
  <si>
    <t>Poštarina (pisma, tiskanice i sl.)</t>
  </si>
  <si>
    <t>poštarina (pisma, tiskanice i sl.)</t>
  </si>
  <si>
    <t>34.</t>
  </si>
  <si>
    <t>Ostale usluge za komunikaciju i prijevoz</t>
  </si>
  <si>
    <t>35.</t>
  </si>
  <si>
    <t>Vodoinstalaterski i keramičarski radovi- SANACIJA KUPAONICA</t>
  </si>
  <si>
    <t>Usluge tekućeg i investicijskog održavanja građevinskih objekata</t>
  </si>
  <si>
    <t>36.</t>
  </si>
  <si>
    <t>Usluge ličenja građevinskog objekta</t>
  </si>
  <si>
    <t>37.</t>
  </si>
  <si>
    <t xml:space="preserve"> Usluge tekućeg i investicijskog održavanja građevinskih objekata- hitne intervencije</t>
  </si>
  <si>
    <t xml:space="preserve"> Usluge tekućeg i investicijskog održavanja -ostale komunalne usluge, hitne intervencije</t>
  </si>
  <si>
    <t>38.</t>
  </si>
  <si>
    <t>ODRŽAVANJE  DIZALA -5 kom- redovno održavanje prema ugovoru i remont dizala</t>
  </si>
  <si>
    <t>Usluge tekućeg i investicijskog održavanja postrojenja i opreme-ODRŽAVANJE  DIZALA</t>
  </si>
  <si>
    <t>39.</t>
  </si>
  <si>
    <t>Usluge tekućeg i investicijskog održavanja postrojenja i opreme-ODRŽAVANJE  KLIMA UREĐAJA</t>
  </si>
  <si>
    <t>40.</t>
  </si>
  <si>
    <t>Ostale usluge tekućeg i investicijskog održavanja postrojenja i opreme (usisavači, održavanje akvarija, tlakomjera, šivaćih strojeva, krevete, vatrogasnih aparata, sustava za vatrodojavu i dr.)</t>
  </si>
  <si>
    <t>Usluge tekućeg i investicijskog održavanja  ostalih postrojenja i  opreme</t>
  </si>
  <si>
    <t>41.</t>
  </si>
  <si>
    <t xml:space="preserve"> Usluge tekućeg i investicijskog održavanja postrojenja i opreme- hitne intervencije</t>
  </si>
  <si>
    <t xml:space="preserve"> Usluge tekućeg i investicijskog održavanja postrojenja i opreme-ostalo</t>
  </si>
  <si>
    <t>42.</t>
  </si>
  <si>
    <t>Usluge tekućeg i investicijskog održavanja prijevoznih sredstava</t>
  </si>
  <si>
    <t>Licence- hitne intervencije</t>
  </si>
  <si>
    <t>43.</t>
  </si>
  <si>
    <t>44.</t>
  </si>
  <si>
    <t xml:space="preserve">Ostale usluge  tekućeg i investicijskog održavanja </t>
  </si>
  <si>
    <t>45.</t>
  </si>
  <si>
    <t>Tisak</t>
  </si>
  <si>
    <t>46.</t>
  </si>
  <si>
    <t>Ostale usluge promidžbe i informiranja</t>
  </si>
  <si>
    <t>47.</t>
  </si>
  <si>
    <t>Opskrba vodom</t>
  </si>
  <si>
    <t>48.</t>
  </si>
  <si>
    <t>Komunalne i ostale usluge-Tekija</t>
  </si>
  <si>
    <t>Komunalne i ostale usluge</t>
  </si>
  <si>
    <t>Komunalne i ostale usluge (hitne intervencije -najamnine za opremu)</t>
  </si>
  <si>
    <t>49.</t>
  </si>
  <si>
    <t>Iznošenje i odvoz smeća</t>
  </si>
  <si>
    <t>50.</t>
  </si>
  <si>
    <t>Deratizacija i dezinsekcija</t>
  </si>
  <si>
    <t xml:space="preserve">Deratizacija i dezinsekcija </t>
  </si>
  <si>
    <t>51.</t>
  </si>
  <si>
    <t>Dimnjačarske i ekološke usluge</t>
  </si>
  <si>
    <t>52.</t>
  </si>
  <si>
    <t>Obvezni i preventivni zdravstveni pregledi zaposlenika</t>
  </si>
  <si>
    <t>53.</t>
  </si>
  <si>
    <t xml:space="preserve">LABORATORIJSKE USLUGE </t>
  </si>
  <si>
    <t>Laboratorijske i ostale zdravstvene usluge</t>
  </si>
  <si>
    <t>54.</t>
  </si>
  <si>
    <t xml:space="preserve">Ugovori o djelu </t>
  </si>
  <si>
    <t>55.</t>
  </si>
  <si>
    <t>Usluge odvjetnika i pravnog savjetovanja</t>
  </si>
  <si>
    <t>56.</t>
  </si>
  <si>
    <t>Ostale intelektualne usluge (Zaštita na radu)</t>
  </si>
  <si>
    <t xml:space="preserve">Ostale intelektualne usluge </t>
  </si>
  <si>
    <t>57.</t>
  </si>
  <si>
    <t>Usluge razvoja softvera</t>
  </si>
  <si>
    <t>58.</t>
  </si>
  <si>
    <t>Ostale računalne usluge</t>
  </si>
  <si>
    <t>59.</t>
  </si>
  <si>
    <t>Grafičke i tiskarske usluge, usluge kopiranja i uvezivanja i slično</t>
  </si>
  <si>
    <t>60.</t>
  </si>
  <si>
    <t>Film i izrada fotografija</t>
  </si>
  <si>
    <t>61.</t>
  </si>
  <si>
    <t>Usluge pri registraciji prijevoznih sredstava</t>
  </si>
  <si>
    <t>62.</t>
  </si>
  <si>
    <t>Usluge čišćenja, pranja i slično</t>
  </si>
  <si>
    <t>63.</t>
  </si>
  <si>
    <t>Usluge fizikalne terapije</t>
  </si>
  <si>
    <t>Ostale nespomenute usluge</t>
  </si>
  <si>
    <t>64.</t>
  </si>
  <si>
    <t>Premije osiguranja prijevoznih sredstava</t>
  </si>
  <si>
    <t>65.</t>
  </si>
  <si>
    <t>PREMIJE OSIGURANJA OSTALE IMOVINE I zaposlenih</t>
  </si>
  <si>
    <t>PREMIJE OSIGURANJA OSTALE IMOVINE i zaposlenih</t>
  </si>
  <si>
    <t>66.</t>
  </si>
  <si>
    <t>Reprezentacija</t>
  </si>
  <si>
    <t>67.</t>
  </si>
  <si>
    <t>Ostali nespomenuti rashodi poslovanja (fond za zaštitu okoliša i dr.)</t>
  </si>
  <si>
    <t>Ostali nespomenuti rashodi poslovanja uključujući i tuzemne članarine, sudske, javnobilježničke i ostale pristojbe i naknade</t>
  </si>
  <si>
    <t>Ostali nespomenuti rashodi poslovanja uključujući i tuzemne članarine, sudske, javnobilježničke i ostale pristojbe i naknade te ostali nespomenuti rashodi poslovanja</t>
  </si>
  <si>
    <t>68.</t>
  </si>
  <si>
    <t>Ugradnja 20 klima uređaja</t>
  </si>
  <si>
    <t>Računalo s licencama (3 kom)</t>
  </si>
  <si>
    <t>Računalo s licencama (4 kom)</t>
  </si>
  <si>
    <t>69.</t>
  </si>
  <si>
    <t>Uredski namještaj (višedjelni radni stol s ladičarem, ormari, ladičari)</t>
  </si>
  <si>
    <t>Uredski namještaj (višedjelni radni stol s ladičarem, ormari, ladičari, radni stol)</t>
  </si>
  <si>
    <t>70.</t>
  </si>
  <si>
    <t>Ormar za lijekove (1 kom)</t>
  </si>
  <si>
    <t>71.</t>
  </si>
  <si>
    <t>Klima uređaji (20 kom)</t>
  </si>
  <si>
    <t>Oprema za održavanje i zaštitu- klima uređaj s ugradnjom (1 kom)</t>
  </si>
  <si>
    <t>72.</t>
  </si>
  <si>
    <t>Električni krevet za nepokretne korisnike, 8 kom</t>
  </si>
  <si>
    <t>Električni krevet za nepokretne korisnike (6 kom)</t>
  </si>
  <si>
    <t>73.</t>
  </si>
  <si>
    <t>Kolica za previjanje korisnika (1 kom)</t>
  </si>
  <si>
    <t>74.</t>
  </si>
  <si>
    <t>Parno konvekcijska peć, profesionalna (1 kom)</t>
  </si>
  <si>
    <t>75.</t>
  </si>
  <si>
    <t>Police od inoxa za arhivu (2 kom)</t>
  </si>
  <si>
    <t>Police od inoxa u prostorijama na II.katu (8 kom)</t>
  </si>
  <si>
    <t>76.</t>
  </si>
  <si>
    <t>Perilica posuđa, profesionalna (1 kom)</t>
  </si>
  <si>
    <t>77.</t>
  </si>
  <si>
    <t>Pegla s parnim postoljem i stolom, profesionalna ( 2 kom)</t>
  </si>
  <si>
    <t>78.</t>
  </si>
  <si>
    <t>Projektor sa stalkom (1 kom)</t>
  </si>
  <si>
    <t>79.</t>
  </si>
  <si>
    <t>Dodatna ulaganja na građevinskim objektima-proširenje SOS signalizacije u ambulanti</t>
  </si>
  <si>
    <t>80.</t>
  </si>
  <si>
    <t>81.</t>
  </si>
  <si>
    <t>Dodatna ulaganja na postrojenjima i opremi (presvlačenje garnitura-hitne intervencije)</t>
  </si>
  <si>
    <t>82.</t>
  </si>
  <si>
    <t>Dodatna ulaganja na prijevoznim sredstvima- hitne intervencije</t>
  </si>
  <si>
    <t>83.</t>
  </si>
  <si>
    <t>ukupno:</t>
  </si>
  <si>
    <t>UKUPNO:</t>
  </si>
  <si>
    <t xml:space="preserve">      Članak  3.</t>
  </si>
  <si>
    <t xml:space="preserve">Nabava roba i usluga (predmeta nabave) do 200.000,00 kn i nabava radova (predmeta nabave) do 500.000,00 kn iz članka 2.  I.Izmjena Plana nabave u 2014. godini gdje procijenjena vrijednost nabave bez poreza na dodanu vrijednost ne prelazi navedene iznose provodit će se prema internom aktu propisan Zakonom o javnoj nabavi. </t>
  </si>
  <si>
    <t>Nabava roba i usluga (predmeta nabave) više od 200.000,00 kn i nabava radova (predmeta nabave) više od 500.000,00 kn iz članka 2.   I.Izmjena Plana nabave u 2014. godini gdje procijenjena vrijednost nabave bez poreza na dodanu vrijednost prelazi navedene iznose provodit će se propisanim postupcima javne nabave prema Zakonu o javnoj nabavi.</t>
  </si>
  <si>
    <t xml:space="preserve">        Članak 4.</t>
  </si>
  <si>
    <t xml:space="preserve"> Ovaj Plan nabave za 2014. godinu stupa na snagu danom donošenja.</t>
  </si>
  <si>
    <t xml:space="preserve">           VODITELJ RAČUNOVODSTVA</t>
  </si>
  <si>
    <t>RAVNATELJICA:</t>
  </si>
  <si>
    <t>Ružica Alaber, dipl. soc. radnica</t>
  </si>
  <si>
    <t xml:space="preserve">             Anđela Androš, oec.</t>
  </si>
</sst>
</file>

<file path=xl/styles.xml><?xml version="1.0" encoding="utf-8"?>
<styleSheet xmlns="http://schemas.openxmlformats.org/spreadsheetml/2006/main">
  <fonts count="27"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trike/>
      <sz val="12"/>
      <name val="Arial"/>
      <family val="2"/>
      <charset val="238"/>
    </font>
    <font>
      <b/>
      <strike/>
      <sz val="12"/>
      <name val="Arial"/>
      <family val="2"/>
      <charset val="238"/>
    </font>
    <font>
      <strike/>
      <sz val="10"/>
      <name val="Arial"/>
      <family val="2"/>
      <charset val="238"/>
    </font>
    <font>
      <sz val="12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22" borderId="18" applyNumberFormat="0" applyAlignment="0" applyProtection="0"/>
    <xf numFmtId="0" fontId="14" fillId="23" borderId="19" applyNumberFormat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18" applyNumberFormat="0" applyAlignment="0" applyProtection="0"/>
    <xf numFmtId="0" fontId="21" fillId="0" borderId="23" applyNumberFormat="0" applyFill="0" applyAlignment="0" applyProtection="0"/>
    <xf numFmtId="0" fontId="22" fillId="24" borderId="0" applyNumberFormat="0" applyBorder="0" applyAlignment="0" applyProtection="0"/>
    <xf numFmtId="0" fontId="1" fillId="25" borderId="24" applyNumberFormat="0" applyFont="0" applyAlignment="0" applyProtection="0"/>
    <xf numFmtId="0" fontId="23" fillId="22" borderId="25" applyNumberFormat="0" applyAlignment="0" applyProtection="0"/>
    <xf numFmtId="0" fontId="24" fillId="0" borderId="0" applyNumberFormat="0" applyFill="0" applyBorder="0" applyAlignment="0" applyProtection="0"/>
    <xf numFmtId="0" fontId="25" fillId="0" borderId="26" applyNumberFormat="0" applyFill="0" applyAlignment="0" applyProtection="0"/>
    <xf numFmtId="0" fontId="26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2" borderId="0" xfId="0" applyFont="1" applyFill="1" applyBorder="1"/>
    <xf numFmtId="0" fontId="3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4" fillId="2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3" fontId="4" fillId="0" borderId="0" xfId="0" applyNumberFormat="1" applyFont="1" applyFill="1" applyBorder="1" applyAlignment="1"/>
    <xf numFmtId="3" fontId="4" fillId="0" borderId="0" xfId="0" applyNumberFormat="1" applyFont="1" applyFill="1" applyAlignment="1"/>
    <xf numFmtId="0" fontId="9" fillId="2" borderId="0" xfId="0" applyFont="1" applyFill="1" applyAlignment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3" fontId="5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Border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/>
    <xf numFmtId="0" fontId="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4" fillId="0" borderId="5" xfId="0" applyNumberFormat="1" applyFont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bično" xfId="0" builtinId="0"/>
    <cellStyle name="Output" xfId="38"/>
    <cellStyle name="Title" xfId="39"/>
    <cellStyle name="Total" xfId="40"/>
    <cellStyle name="Warning Text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6"/>
  <sheetViews>
    <sheetView tabSelected="1" workbookViewId="0">
      <pane xSplit="26880" topLeftCell="N1"/>
      <selection activeCell="N7" sqref="N7"/>
      <selection pane="topRight" activeCell="A5" sqref="A5:N5"/>
    </sheetView>
  </sheetViews>
  <sheetFormatPr defaultColWidth="17.7109375" defaultRowHeight="15.75"/>
  <cols>
    <col min="1" max="1" width="9.140625" style="17" customWidth="1"/>
    <col min="2" max="2" width="6.140625" style="73" hidden="1" customWidth="1"/>
    <col min="3" max="3" width="10.7109375" style="74" hidden="1" customWidth="1"/>
    <col min="4" max="4" width="11.5703125" style="74" customWidth="1"/>
    <col min="5" max="5" width="35.5703125" style="74" customWidth="1"/>
    <col min="6" max="6" width="14.7109375" style="74" customWidth="1"/>
    <col min="7" max="7" width="20.42578125" style="75" customWidth="1"/>
    <col min="8" max="8" width="15.7109375" style="75" customWidth="1"/>
    <col min="9" max="9" width="15.42578125" style="76" customWidth="1"/>
    <col min="10" max="10" width="12.5703125" style="76" customWidth="1"/>
    <col min="11" max="11" width="14.7109375" style="76" customWidth="1"/>
    <col min="12" max="12" width="16.140625" style="76" customWidth="1"/>
    <col min="13" max="16384" width="17.7109375" style="17"/>
  </cols>
  <sheetData>
    <row r="1" spans="1:12" s="1" customFormat="1" ht="6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s="1" customFormat="1" ht="32.25" customHeight="1">
      <c r="A2" s="86" t="s">
        <v>0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s="1" customFormat="1" ht="18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s="1" customFormat="1" ht="12" customHeight="1">
      <c r="A4" s="2"/>
      <c r="B4" s="3"/>
      <c r="C4" s="4"/>
      <c r="D4" s="5"/>
      <c r="E4" s="5"/>
      <c r="F4" s="5"/>
      <c r="G4" s="6"/>
      <c r="H4" s="5"/>
      <c r="I4" s="7"/>
      <c r="J4" s="7"/>
      <c r="K4" s="7"/>
      <c r="L4" s="7"/>
    </row>
    <row r="5" spans="1:12" s="1" customFormat="1" ht="22.5" customHeight="1">
      <c r="A5" s="88" t="s">
        <v>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s="1" customFormat="1" ht="22.5" customHeight="1">
      <c r="A6" s="8" t="s">
        <v>3</v>
      </c>
      <c r="B6" s="9"/>
      <c r="C6" s="4"/>
      <c r="D6" s="4"/>
      <c r="E6" s="4"/>
      <c r="F6" s="4"/>
      <c r="G6" s="6"/>
      <c r="H6" s="5"/>
      <c r="I6" s="7"/>
      <c r="J6" s="7"/>
      <c r="K6" s="7"/>
      <c r="L6" s="7"/>
    </row>
    <row r="7" spans="1:12" s="1" customFormat="1" ht="24.75" customHeight="1">
      <c r="A7" s="88" t="s">
        <v>4</v>
      </c>
      <c r="B7" s="88"/>
      <c r="C7" s="88"/>
      <c r="D7" s="88"/>
      <c r="E7" s="88"/>
      <c r="F7" s="8"/>
      <c r="G7" s="6"/>
      <c r="H7" s="5"/>
      <c r="I7" s="7"/>
      <c r="J7" s="7"/>
      <c r="K7" s="7"/>
      <c r="L7" s="7"/>
    </row>
    <row r="8" spans="1:12" s="10" customFormat="1" ht="51.75" customHeight="1">
      <c r="A8" s="77" t="s">
        <v>5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 s="10" customFormat="1" ht="22.5" hidden="1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s="12" customFormat="1" ht="13.5" hidden="1" customHeight="1">
      <c r="A10" s="11"/>
      <c r="H10" s="13"/>
    </row>
    <row r="11" spans="1:12" s="14" customFormat="1" ht="26.25" customHeight="1">
      <c r="A11" s="78" t="s">
        <v>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2" s="14" customFormat="1" ht="7.5" customHeight="1">
      <c r="A12" s="15"/>
      <c r="B12" s="16"/>
      <c r="D12" s="12"/>
      <c r="H12" s="12"/>
    </row>
    <row r="13" spans="1:12" s="14" customFormat="1" ht="26.25" customHeight="1">
      <c r="A13" s="80" t="s">
        <v>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s="12" customFormat="1" ht="20.25" customHeight="1">
      <c r="A14" s="82" t="s">
        <v>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s="12" customFormat="1" ht="36.75" customHeight="1">
      <c r="A15" s="80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s="12" customFormat="1" ht="13.5" customHeight="1">
      <c r="A16" s="84" t="s">
        <v>10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1:14" s="1" customFormat="1" ht="21" customHeight="1" thickBot="1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4" ht="16.5" hidden="1" thickBot="1">
      <c r="B18" s="18"/>
      <c r="C18" s="19"/>
      <c r="D18" s="19"/>
      <c r="E18" s="19"/>
      <c r="F18" s="19"/>
      <c r="G18" s="20"/>
      <c r="H18" s="20"/>
      <c r="I18" s="21"/>
      <c r="J18" s="21"/>
      <c r="K18" s="21"/>
      <c r="L18" s="21"/>
    </row>
    <row r="19" spans="1:14" s="22" customFormat="1" ht="87" customHeight="1">
      <c r="A19" s="90" t="s">
        <v>11</v>
      </c>
      <c r="B19" s="92" t="s">
        <v>12</v>
      </c>
      <c r="C19" s="94" t="s">
        <v>13</v>
      </c>
      <c r="D19" s="94" t="s">
        <v>14</v>
      </c>
      <c r="E19" s="94" t="s">
        <v>13</v>
      </c>
      <c r="F19" s="94" t="s">
        <v>15</v>
      </c>
      <c r="G19" s="96" t="s">
        <v>16</v>
      </c>
      <c r="H19" s="96" t="s">
        <v>17</v>
      </c>
      <c r="I19" s="97" t="s">
        <v>18</v>
      </c>
      <c r="J19" s="97" t="s">
        <v>19</v>
      </c>
      <c r="K19" s="97" t="s">
        <v>20</v>
      </c>
      <c r="L19" s="98" t="s">
        <v>21</v>
      </c>
    </row>
    <row r="20" spans="1:14" s="22" customFormat="1" ht="16.5" customHeight="1">
      <c r="A20" s="91"/>
      <c r="B20" s="93"/>
      <c r="C20" s="95"/>
      <c r="D20" s="95"/>
      <c r="E20" s="95"/>
      <c r="F20" s="95"/>
      <c r="G20" s="95"/>
      <c r="H20" s="95"/>
      <c r="I20" s="95"/>
      <c r="J20" s="95"/>
      <c r="K20" s="95"/>
      <c r="L20" s="99"/>
    </row>
    <row r="21" spans="1:14" s="22" customFormat="1" ht="16.5" customHeight="1">
      <c r="A21" s="23">
        <v>1</v>
      </c>
      <c r="B21" s="24"/>
      <c r="C21" s="25"/>
      <c r="D21" s="25">
        <v>2</v>
      </c>
      <c r="E21" s="25">
        <v>3</v>
      </c>
      <c r="F21" s="25">
        <v>4</v>
      </c>
      <c r="G21" s="25">
        <v>5</v>
      </c>
      <c r="H21" s="26">
        <v>6</v>
      </c>
      <c r="I21" s="25">
        <v>7</v>
      </c>
      <c r="J21" s="25">
        <v>8</v>
      </c>
      <c r="K21" s="25">
        <v>9</v>
      </c>
      <c r="L21" s="27">
        <v>10</v>
      </c>
    </row>
    <row r="22" spans="1:14" s="34" customFormat="1" ht="51" customHeight="1">
      <c r="A22" s="28" t="s">
        <v>22</v>
      </c>
      <c r="B22" s="29"/>
      <c r="C22" s="30"/>
      <c r="D22" s="30">
        <v>321</v>
      </c>
      <c r="E22" s="30" t="s">
        <v>23</v>
      </c>
      <c r="F22" s="30"/>
      <c r="G22" s="31">
        <f>+H22-(20%*H22)</f>
        <v>8000</v>
      </c>
      <c r="H22" s="31">
        <v>10000</v>
      </c>
      <c r="I22" s="32"/>
      <c r="J22" s="32"/>
      <c r="K22" s="32"/>
      <c r="L22" s="33"/>
      <c r="N22" s="35"/>
    </row>
    <row r="23" spans="1:14" s="22" customFormat="1" ht="51" customHeight="1">
      <c r="A23" s="23" t="s">
        <v>22</v>
      </c>
      <c r="B23" s="24"/>
      <c r="C23" s="25"/>
      <c r="D23" s="25">
        <v>321</v>
      </c>
      <c r="E23" s="25" t="s">
        <v>23</v>
      </c>
      <c r="F23" s="25"/>
      <c r="G23" s="26">
        <f>+H23-(20%*H23)</f>
        <v>4800</v>
      </c>
      <c r="H23" s="26">
        <v>6000</v>
      </c>
      <c r="I23" s="36"/>
      <c r="J23" s="36"/>
      <c r="K23" s="36"/>
      <c r="L23" s="37"/>
      <c r="N23" s="38"/>
    </row>
    <row r="24" spans="1:14" s="22" customFormat="1" ht="47.25" customHeight="1">
      <c r="A24" s="91" t="s">
        <v>24</v>
      </c>
      <c r="B24" s="24"/>
      <c r="C24" s="25" t="s">
        <v>25</v>
      </c>
      <c r="D24" s="101">
        <v>322</v>
      </c>
      <c r="E24" s="30" t="s">
        <v>26</v>
      </c>
      <c r="F24" s="95"/>
      <c r="G24" s="31">
        <f t="shared" ref="G24:G133" si="0">+H24-(20%*H24)</f>
        <v>20000</v>
      </c>
      <c r="H24" s="31">
        <v>25000</v>
      </c>
      <c r="I24" s="103"/>
      <c r="J24" s="103"/>
      <c r="K24" s="103"/>
      <c r="L24" s="104"/>
      <c r="N24" s="38"/>
    </row>
    <row r="25" spans="1:14" s="22" customFormat="1" ht="47.25" customHeight="1">
      <c r="A25" s="91"/>
      <c r="B25" s="24"/>
      <c r="C25" s="25" t="s">
        <v>25</v>
      </c>
      <c r="D25" s="101"/>
      <c r="E25" s="25" t="s">
        <v>26</v>
      </c>
      <c r="F25" s="95"/>
      <c r="G25" s="26">
        <f t="shared" si="0"/>
        <v>18400</v>
      </c>
      <c r="H25" s="26">
        <v>23000</v>
      </c>
      <c r="I25" s="103"/>
      <c r="J25" s="103"/>
      <c r="K25" s="103"/>
      <c r="L25" s="104"/>
      <c r="N25" s="38"/>
    </row>
    <row r="26" spans="1:14" s="22" customFormat="1" ht="47.25" customHeight="1">
      <c r="A26" s="100"/>
      <c r="B26" s="24"/>
      <c r="C26" s="25" t="s">
        <v>25</v>
      </c>
      <c r="D26" s="102"/>
      <c r="E26" s="25" t="s">
        <v>27</v>
      </c>
      <c r="F26" s="95"/>
      <c r="G26" s="26">
        <f t="shared" si="0"/>
        <v>12000</v>
      </c>
      <c r="H26" s="26">
        <v>15000</v>
      </c>
      <c r="I26" s="103"/>
      <c r="J26" s="103"/>
      <c r="K26" s="103"/>
      <c r="L26" s="104"/>
      <c r="M26" s="38"/>
    </row>
    <row r="27" spans="1:14" s="22" customFormat="1" ht="52.5" customHeight="1">
      <c r="A27" s="28" t="s">
        <v>28</v>
      </c>
      <c r="B27" s="39"/>
      <c r="C27" s="30" t="s">
        <v>29</v>
      </c>
      <c r="D27" s="40">
        <v>322</v>
      </c>
      <c r="E27" s="30" t="s">
        <v>29</v>
      </c>
      <c r="F27" s="30"/>
      <c r="G27" s="31">
        <f>+H27-(4.761904762%*H27)</f>
        <v>5714.2857142800003</v>
      </c>
      <c r="H27" s="31">
        <v>6000</v>
      </c>
      <c r="I27" s="36"/>
      <c r="J27" s="36"/>
      <c r="K27" s="36"/>
      <c r="L27" s="37"/>
      <c r="N27" s="38"/>
    </row>
    <row r="28" spans="1:14" s="22" customFormat="1" ht="52.5" customHeight="1">
      <c r="A28" s="23" t="s">
        <v>28</v>
      </c>
      <c r="B28" s="41"/>
      <c r="C28" s="25" t="s">
        <v>29</v>
      </c>
      <c r="D28" s="42">
        <v>322</v>
      </c>
      <c r="E28" s="25" t="s">
        <v>29</v>
      </c>
      <c r="F28" s="25"/>
      <c r="G28" s="26">
        <f>+H28-(4.761904762%*H28)</f>
        <v>1904.7619047600001</v>
      </c>
      <c r="H28" s="26">
        <v>2000</v>
      </c>
      <c r="I28" s="36"/>
      <c r="J28" s="36"/>
      <c r="K28" s="36"/>
      <c r="L28" s="37"/>
      <c r="N28" s="38"/>
    </row>
    <row r="29" spans="1:14" s="22" customFormat="1" ht="61.5" customHeight="1">
      <c r="A29" s="91" t="s">
        <v>30</v>
      </c>
      <c r="B29" s="24"/>
      <c r="C29" s="25" t="s">
        <v>31</v>
      </c>
      <c r="D29" s="101">
        <v>322</v>
      </c>
      <c r="E29" s="25" t="s">
        <v>32</v>
      </c>
      <c r="F29" s="95"/>
      <c r="G29" s="26">
        <f t="shared" si="0"/>
        <v>21600</v>
      </c>
      <c r="H29" s="26">
        <v>27000</v>
      </c>
      <c r="I29" s="106"/>
      <c r="J29" s="106"/>
      <c r="K29" s="106"/>
      <c r="L29" s="105"/>
      <c r="N29" s="38"/>
    </row>
    <row r="30" spans="1:14" s="22" customFormat="1" ht="61.5" customHeight="1">
      <c r="A30" s="100"/>
      <c r="B30" s="24"/>
      <c r="C30" s="25" t="s">
        <v>31</v>
      </c>
      <c r="D30" s="102"/>
      <c r="E30" s="25" t="s">
        <v>33</v>
      </c>
      <c r="F30" s="95"/>
      <c r="G30" s="26">
        <f t="shared" si="0"/>
        <v>12000</v>
      </c>
      <c r="H30" s="26">
        <v>15000</v>
      </c>
      <c r="I30" s="106"/>
      <c r="J30" s="106"/>
      <c r="K30" s="106"/>
      <c r="L30" s="105"/>
    </row>
    <row r="31" spans="1:14" s="22" customFormat="1" ht="61.5" customHeight="1">
      <c r="A31" s="100"/>
      <c r="B31" s="24"/>
      <c r="C31" s="25" t="s">
        <v>31</v>
      </c>
      <c r="D31" s="102"/>
      <c r="E31" s="30" t="s">
        <v>34</v>
      </c>
      <c r="F31" s="95"/>
      <c r="G31" s="31">
        <f t="shared" si="0"/>
        <v>50400</v>
      </c>
      <c r="H31" s="31">
        <v>63000</v>
      </c>
      <c r="I31" s="106"/>
      <c r="J31" s="106"/>
      <c r="K31" s="106"/>
      <c r="L31" s="105"/>
    </row>
    <row r="32" spans="1:14" s="22" customFormat="1" ht="61.5" customHeight="1">
      <c r="A32" s="100"/>
      <c r="B32" s="24"/>
      <c r="C32" s="25" t="s">
        <v>31</v>
      </c>
      <c r="D32" s="102"/>
      <c r="E32" s="25" t="s">
        <v>34</v>
      </c>
      <c r="F32" s="95"/>
      <c r="G32" s="26">
        <f t="shared" si="0"/>
        <v>44000</v>
      </c>
      <c r="H32" s="26">
        <v>55000</v>
      </c>
      <c r="I32" s="106"/>
      <c r="J32" s="106"/>
      <c r="K32" s="106"/>
      <c r="L32" s="105"/>
    </row>
    <row r="33" spans="1:14" s="22" customFormat="1" ht="61.5" customHeight="1">
      <c r="A33" s="100"/>
      <c r="B33" s="24"/>
      <c r="C33" s="25" t="s">
        <v>31</v>
      </c>
      <c r="D33" s="102"/>
      <c r="E33" s="30" t="s">
        <v>35</v>
      </c>
      <c r="F33" s="95"/>
      <c r="G33" s="31">
        <f t="shared" si="0"/>
        <v>13600</v>
      </c>
      <c r="H33" s="31">
        <v>17000</v>
      </c>
      <c r="I33" s="106"/>
      <c r="J33" s="106"/>
      <c r="K33" s="106"/>
      <c r="L33" s="105"/>
    </row>
    <row r="34" spans="1:14" s="22" customFormat="1" ht="61.5" customHeight="1">
      <c r="A34" s="100"/>
      <c r="B34" s="24"/>
      <c r="C34" s="25" t="s">
        <v>31</v>
      </c>
      <c r="D34" s="102"/>
      <c r="E34" s="25" t="s">
        <v>35</v>
      </c>
      <c r="F34" s="95"/>
      <c r="G34" s="26">
        <f t="shared" si="0"/>
        <v>17600</v>
      </c>
      <c r="H34" s="26">
        <v>22000</v>
      </c>
      <c r="I34" s="106"/>
      <c r="J34" s="106"/>
      <c r="K34" s="106"/>
      <c r="L34" s="105"/>
    </row>
    <row r="35" spans="1:14" s="22" customFormat="1" ht="61.5" customHeight="1">
      <c r="A35" s="100">
        <v>5</v>
      </c>
      <c r="B35" s="24"/>
      <c r="C35" s="25" t="s">
        <v>31</v>
      </c>
      <c r="D35" s="102">
        <v>322</v>
      </c>
      <c r="E35" s="25" t="s">
        <v>36</v>
      </c>
      <c r="F35" s="95"/>
      <c r="G35" s="26">
        <f t="shared" si="0"/>
        <v>8000</v>
      </c>
      <c r="H35" s="26">
        <v>10000</v>
      </c>
      <c r="I35" s="106"/>
      <c r="J35" s="106"/>
      <c r="K35" s="106"/>
      <c r="L35" s="105"/>
      <c r="N35" s="38"/>
    </row>
    <row r="36" spans="1:14" s="22" customFormat="1" ht="61.5" customHeight="1">
      <c r="A36" s="100"/>
      <c r="B36" s="24"/>
      <c r="C36" s="25" t="s">
        <v>31</v>
      </c>
      <c r="D36" s="102"/>
      <c r="E36" s="25" t="s">
        <v>37</v>
      </c>
      <c r="F36" s="95"/>
      <c r="G36" s="26">
        <f t="shared" si="0"/>
        <v>34400</v>
      </c>
      <c r="H36" s="26">
        <v>43000</v>
      </c>
      <c r="I36" s="106"/>
      <c r="J36" s="106"/>
      <c r="K36" s="106"/>
      <c r="L36" s="105"/>
    </row>
    <row r="37" spans="1:14" s="22" customFormat="1" ht="82.5" customHeight="1">
      <c r="A37" s="100"/>
      <c r="B37" s="24"/>
      <c r="C37" s="25" t="s">
        <v>31</v>
      </c>
      <c r="D37" s="102"/>
      <c r="E37" s="30" t="s">
        <v>38</v>
      </c>
      <c r="F37" s="95"/>
      <c r="G37" s="31">
        <f t="shared" si="0"/>
        <v>22000</v>
      </c>
      <c r="H37" s="31">
        <f>35000-7500</f>
        <v>27500</v>
      </c>
      <c r="I37" s="106"/>
      <c r="J37" s="106"/>
      <c r="K37" s="106"/>
      <c r="L37" s="105"/>
    </row>
    <row r="38" spans="1:14" s="22" customFormat="1" ht="82.5" customHeight="1">
      <c r="A38" s="100"/>
      <c r="B38" s="24"/>
      <c r="C38" s="25" t="s">
        <v>31</v>
      </c>
      <c r="D38" s="102"/>
      <c r="E38" s="25" t="s">
        <v>39</v>
      </c>
      <c r="F38" s="95"/>
      <c r="G38" s="26">
        <f t="shared" si="0"/>
        <v>18400</v>
      </c>
      <c r="H38" s="26">
        <v>23000</v>
      </c>
      <c r="I38" s="106"/>
      <c r="J38" s="106"/>
      <c r="K38" s="106"/>
      <c r="L38" s="105"/>
    </row>
    <row r="39" spans="1:14" s="34" customFormat="1" ht="70.5" customHeight="1">
      <c r="A39" s="28" t="s">
        <v>40</v>
      </c>
      <c r="B39" s="30"/>
      <c r="C39" s="30" t="s">
        <v>41</v>
      </c>
      <c r="D39" s="40">
        <v>322</v>
      </c>
      <c r="E39" s="30" t="s">
        <v>42</v>
      </c>
      <c r="F39" s="30"/>
      <c r="G39" s="31">
        <f t="shared" si="0"/>
        <v>48000</v>
      </c>
      <c r="H39" s="31">
        <v>60000</v>
      </c>
      <c r="I39" s="32"/>
      <c r="J39" s="32"/>
      <c r="K39" s="32"/>
      <c r="L39" s="33"/>
      <c r="N39" s="35"/>
    </row>
    <row r="40" spans="1:14" s="22" customFormat="1" ht="70.5" customHeight="1">
      <c r="A40" s="23" t="s">
        <v>40</v>
      </c>
      <c r="B40" s="25"/>
      <c r="C40" s="25" t="s">
        <v>41</v>
      </c>
      <c r="D40" s="42">
        <v>322</v>
      </c>
      <c r="E40" s="25" t="s">
        <v>42</v>
      </c>
      <c r="F40" s="25"/>
      <c r="G40" s="26">
        <f>+H40-(20%*H40)</f>
        <v>64000</v>
      </c>
      <c r="H40" s="26">
        <v>80000</v>
      </c>
      <c r="I40" s="36"/>
      <c r="J40" s="36"/>
      <c r="K40" s="36"/>
      <c r="L40" s="37"/>
      <c r="N40" s="38"/>
    </row>
    <row r="41" spans="1:14" s="34" customFormat="1" ht="88.5" customHeight="1">
      <c r="A41" s="28" t="s">
        <v>43</v>
      </c>
      <c r="B41" s="30"/>
      <c r="C41" s="30"/>
      <c r="D41" s="40">
        <v>322</v>
      </c>
      <c r="E41" s="30" t="s">
        <v>44</v>
      </c>
      <c r="F41" s="30"/>
      <c r="G41" s="31">
        <f t="shared" si="0"/>
        <v>49600</v>
      </c>
      <c r="H41" s="31">
        <f>122000-H39</f>
        <v>62000</v>
      </c>
      <c r="I41" s="32"/>
      <c r="J41" s="32"/>
      <c r="K41" s="32"/>
      <c r="L41" s="33"/>
      <c r="N41" s="35"/>
    </row>
    <row r="42" spans="1:14" s="22" customFormat="1" ht="88.5" customHeight="1">
      <c r="A42" s="23" t="s">
        <v>43</v>
      </c>
      <c r="B42" s="25"/>
      <c r="C42" s="25"/>
      <c r="D42" s="42">
        <v>322</v>
      </c>
      <c r="E42" s="25" t="s">
        <v>44</v>
      </c>
      <c r="F42" s="25"/>
      <c r="G42" s="26">
        <f>+H42-(20%*H42)</f>
        <v>15200</v>
      </c>
      <c r="H42" s="26">
        <v>19000</v>
      </c>
      <c r="I42" s="36"/>
      <c r="J42" s="36"/>
      <c r="K42" s="36"/>
      <c r="L42" s="37"/>
      <c r="N42" s="38"/>
    </row>
    <row r="43" spans="1:14" s="22" customFormat="1" ht="66" customHeight="1">
      <c r="A43" s="91" t="s">
        <v>45</v>
      </c>
      <c r="B43" s="24"/>
      <c r="C43" s="25" t="s">
        <v>46</v>
      </c>
      <c r="D43" s="101">
        <v>322</v>
      </c>
      <c r="E43" s="30" t="s">
        <v>47</v>
      </c>
      <c r="F43" s="95"/>
      <c r="G43" s="31">
        <f>+H43-(4.761904762%*H43)</f>
        <v>5714.2857142800003</v>
      </c>
      <c r="H43" s="43">
        <v>6000</v>
      </c>
      <c r="I43" s="115"/>
      <c r="J43" s="115"/>
      <c r="K43" s="115"/>
      <c r="L43" s="107"/>
      <c r="N43" s="38"/>
    </row>
    <row r="44" spans="1:14" s="22" customFormat="1" ht="66" customHeight="1">
      <c r="A44" s="91"/>
      <c r="B44" s="24"/>
      <c r="C44" s="25" t="s">
        <v>46</v>
      </c>
      <c r="D44" s="101"/>
      <c r="E44" s="25" t="s">
        <v>47</v>
      </c>
      <c r="F44" s="95"/>
      <c r="G44" s="26">
        <f>+H44-(4.761904762%*H44)</f>
        <v>3809.5238095200002</v>
      </c>
      <c r="H44" s="44">
        <v>4000</v>
      </c>
      <c r="I44" s="115"/>
      <c r="J44" s="115"/>
      <c r="K44" s="115"/>
      <c r="L44" s="107"/>
      <c r="N44" s="38"/>
    </row>
    <row r="45" spans="1:14" s="22" customFormat="1" ht="64.5" customHeight="1">
      <c r="A45" s="100"/>
      <c r="B45" s="24"/>
      <c r="C45" s="25" t="s">
        <v>48</v>
      </c>
      <c r="D45" s="102"/>
      <c r="E45" s="25" t="s">
        <v>49</v>
      </c>
      <c r="F45" s="95"/>
      <c r="G45" s="26">
        <f t="shared" si="0"/>
        <v>16000</v>
      </c>
      <c r="H45" s="44">
        <v>20000</v>
      </c>
      <c r="I45" s="115"/>
      <c r="J45" s="115"/>
      <c r="K45" s="115"/>
      <c r="L45" s="107"/>
    </row>
    <row r="46" spans="1:14" s="22" customFormat="1" ht="51" customHeight="1">
      <c r="A46" s="23" t="s">
        <v>50</v>
      </c>
      <c r="B46" s="41"/>
      <c r="C46" s="25" t="s">
        <v>51</v>
      </c>
      <c r="D46" s="42">
        <v>322</v>
      </c>
      <c r="E46" s="25" t="s">
        <v>51</v>
      </c>
      <c r="F46" s="25"/>
      <c r="G46" s="26">
        <f t="shared" si="0"/>
        <v>5600</v>
      </c>
      <c r="H46" s="26">
        <v>7000</v>
      </c>
      <c r="I46" s="36"/>
      <c r="J46" s="36"/>
      <c r="K46" s="36"/>
      <c r="L46" s="37"/>
      <c r="N46" s="38"/>
    </row>
    <row r="47" spans="1:14" s="34" customFormat="1" ht="56.25" customHeight="1">
      <c r="A47" s="108" t="s">
        <v>52</v>
      </c>
      <c r="B47" s="30"/>
      <c r="C47" s="30"/>
      <c r="D47" s="110">
        <v>322</v>
      </c>
      <c r="E47" s="30" t="s">
        <v>53</v>
      </c>
      <c r="F47" s="112"/>
      <c r="G47" s="31">
        <f t="shared" si="0"/>
        <v>32000</v>
      </c>
      <c r="H47" s="45">
        <v>40000</v>
      </c>
      <c r="I47" s="113"/>
      <c r="J47" s="113"/>
      <c r="K47" s="113"/>
      <c r="L47" s="114"/>
    </row>
    <row r="48" spans="1:14" s="34" customFormat="1" ht="56.25" customHeight="1">
      <c r="A48" s="109"/>
      <c r="B48" s="30"/>
      <c r="C48" s="30"/>
      <c r="D48" s="111"/>
      <c r="E48" s="30" t="s">
        <v>54</v>
      </c>
      <c r="F48" s="112"/>
      <c r="G48" s="31">
        <f t="shared" si="0"/>
        <v>80000</v>
      </c>
      <c r="H48" s="45">
        <v>100000</v>
      </c>
      <c r="I48" s="113"/>
      <c r="J48" s="113"/>
      <c r="K48" s="113"/>
      <c r="L48" s="114"/>
      <c r="N48" s="35"/>
    </row>
    <row r="49" spans="1:14" s="22" customFormat="1" ht="56.25" customHeight="1">
      <c r="A49" s="91" t="s">
        <v>52</v>
      </c>
      <c r="B49" s="25"/>
      <c r="C49" s="25"/>
      <c r="D49" s="101">
        <v>322</v>
      </c>
      <c r="E49" s="25" t="s">
        <v>53</v>
      </c>
      <c r="F49" s="95"/>
      <c r="G49" s="26">
        <f>+H49-(20%*H49)</f>
        <v>24000</v>
      </c>
      <c r="H49" s="46">
        <v>30000</v>
      </c>
      <c r="I49" s="115"/>
      <c r="J49" s="115"/>
      <c r="K49" s="115"/>
      <c r="L49" s="107"/>
    </row>
    <row r="50" spans="1:14" s="22" customFormat="1" ht="56.25" customHeight="1">
      <c r="A50" s="100"/>
      <c r="B50" s="25"/>
      <c r="C50" s="25"/>
      <c r="D50" s="102"/>
      <c r="E50" s="25" t="s">
        <v>54</v>
      </c>
      <c r="F50" s="95"/>
      <c r="G50" s="26">
        <f>+H50-(20%*H50)</f>
        <v>72000</v>
      </c>
      <c r="H50" s="46">
        <v>90000</v>
      </c>
      <c r="I50" s="115"/>
      <c r="J50" s="115"/>
      <c r="K50" s="115"/>
      <c r="L50" s="107"/>
      <c r="N50" s="38"/>
    </row>
    <row r="51" spans="1:14" s="22" customFormat="1" ht="49.5" customHeight="1">
      <c r="A51" s="23" t="s">
        <v>55</v>
      </c>
      <c r="B51" s="25"/>
      <c r="C51" s="25" t="s">
        <v>56</v>
      </c>
      <c r="D51" s="42">
        <v>322</v>
      </c>
      <c r="E51" s="25" t="s">
        <v>57</v>
      </c>
      <c r="F51" s="25"/>
      <c r="G51" s="26">
        <f t="shared" si="0"/>
        <v>20000</v>
      </c>
      <c r="H51" s="46">
        <v>25000</v>
      </c>
      <c r="I51" s="47"/>
      <c r="J51" s="47"/>
      <c r="K51" s="47"/>
      <c r="L51" s="48"/>
    </row>
    <row r="52" spans="1:14" s="22" customFormat="1" ht="65.25" customHeight="1">
      <c r="A52" s="91" t="s">
        <v>58</v>
      </c>
      <c r="B52" s="24"/>
      <c r="C52" s="25" t="s">
        <v>59</v>
      </c>
      <c r="D52" s="101">
        <v>322</v>
      </c>
      <c r="E52" s="30" t="s">
        <v>60</v>
      </c>
      <c r="F52" s="95"/>
      <c r="G52" s="31">
        <f t="shared" si="0"/>
        <v>48000</v>
      </c>
      <c r="H52" s="31">
        <v>60000</v>
      </c>
      <c r="I52" s="95"/>
      <c r="J52" s="95"/>
      <c r="K52" s="95"/>
      <c r="L52" s="99"/>
    </row>
    <row r="53" spans="1:14" s="22" customFormat="1" ht="65.25" customHeight="1">
      <c r="A53" s="91"/>
      <c r="B53" s="24"/>
      <c r="C53" s="25" t="s">
        <v>59</v>
      </c>
      <c r="D53" s="101"/>
      <c r="E53" s="25" t="s">
        <v>60</v>
      </c>
      <c r="F53" s="95"/>
      <c r="G53" s="26">
        <f>+H53-(20%*H53)</f>
        <v>36638.400000000001</v>
      </c>
      <c r="H53" s="26">
        <f>45000+798</f>
        <v>45798</v>
      </c>
      <c r="I53" s="95"/>
      <c r="J53" s="95"/>
      <c r="K53" s="95"/>
      <c r="L53" s="99"/>
    </row>
    <row r="54" spans="1:14" s="22" customFormat="1" ht="70.5" customHeight="1">
      <c r="A54" s="91"/>
      <c r="B54" s="24"/>
      <c r="C54" s="25" t="s">
        <v>59</v>
      </c>
      <c r="D54" s="132"/>
      <c r="E54" s="25" t="s">
        <v>61</v>
      </c>
      <c r="F54" s="95"/>
      <c r="G54" s="26">
        <f t="shared" si="0"/>
        <v>20000</v>
      </c>
      <c r="H54" s="26">
        <v>25000</v>
      </c>
      <c r="I54" s="95"/>
      <c r="J54" s="133"/>
      <c r="K54" s="95"/>
      <c r="L54" s="134"/>
    </row>
    <row r="55" spans="1:14" s="22" customFormat="1" ht="78" customHeight="1">
      <c r="A55" s="116" t="s">
        <v>62</v>
      </c>
      <c r="B55" s="25"/>
      <c r="C55" s="25" t="s">
        <v>63</v>
      </c>
      <c r="D55" s="120">
        <v>322</v>
      </c>
      <c r="E55" s="30" t="s">
        <v>64</v>
      </c>
      <c r="F55" s="123" t="s">
        <v>65</v>
      </c>
      <c r="G55" s="31">
        <f t="shared" si="0"/>
        <v>84000</v>
      </c>
      <c r="H55" s="45">
        <v>105000</v>
      </c>
      <c r="I55" s="127" t="s">
        <v>66</v>
      </c>
      <c r="J55" s="49" t="s">
        <v>67</v>
      </c>
      <c r="K55" s="123" t="s">
        <v>68</v>
      </c>
      <c r="L55" s="129" t="s">
        <v>69</v>
      </c>
    </row>
    <row r="56" spans="1:14" s="22" customFormat="1" ht="78" customHeight="1">
      <c r="A56" s="117"/>
      <c r="B56" s="25"/>
      <c r="C56" s="25" t="s">
        <v>63</v>
      </c>
      <c r="D56" s="121"/>
      <c r="E56" s="25" t="s">
        <v>64</v>
      </c>
      <c r="F56" s="124"/>
      <c r="G56" s="26">
        <f>+H56-(20%*H56)</f>
        <v>76000</v>
      </c>
      <c r="H56" s="46">
        <v>95000</v>
      </c>
      <c r="I56" s="125"/>
      <c r="J56" s="47" t="s">
        <v>67</v>
      </c>
      <c r="K56" s="124"/>
      <c r="L56" s="130"/>
    </row>
    <row r="57" spans="1:14" s="22" customFormat="1" ht="50.25" customHeight="1">
      <c r="A57" s="118"/>
      <c r="B57" s="24"/>
      <c r="C57" s="25" t="s">
        <v>70</v>
      </c>
      <c r="D57" s="121"/>
      <c r="E57" s="25" t="s">
        <v>71</v>
      </c>
      <c r="F57" s="125"/>
      <c r="G57" s="26">
        <f t="shared" si="0"/>
        <v>61600</v>
      </c>
      <c r="H57" s="46">
        <v>77000</v>
      </c>
      <c r="I57" s="125"/>
      <c r="J57" s="47" t="s">
        <v>67</v>
      </c>
      <c r="K57" s="124"/>
      <c r="L57" s="130"/>
    </row>
    <row r="58" spans="1:14" s="22" customFormat="1" ht="51" customHeight="1">
      <c r="A58" s="118"/>
      <c r="B58" s="25"/>
      <c r="C58" s="25" t="s">
        <v>72</v>
      </c>
      <c r="D58" s="121"/>
      <c r="E58" s="30" t="s">
        <v>73</v>
      </c>
      <c r="F58" s="125"/>
      <c r="G58" s="31">
        <f t="shared" si="0"/>
        <v>96000</v>
      </c>
      <c r="H58" s="45">
        <v>120000</v>
      </c>
      <c r="I58" s="125"/>
      <c r="J58" s="49" t="s">
        <v>67</v>
      </c>
      <c r="K58" s="124"/>
      <c r="L58" s="130"/>
    </row>
    <row r="59" spans="1:14" s="22" customFormat="1" ht="51" customHeight="1">
      <c r="A59" s="118"/>
      <c r="B59" s="25"/>
      <c r="C59" s="25" t="s">
        <v>72</v>
      </c>
      <c r="D59" s="121"/>
      <c r="E59" s="25" t="s">
        <v>73</v>
      </c>
      <c r="F59" s="125"/>
      <c r="G59" s="26">
        <f>+H59-(20%*H59)</f>
        <v>88000</v>
      </c>
      <c r="H59" s="46">
        <v>110000</v>
      </c>
      <c r="I59" s="125"/>
      <c r="J59" s="47" t="s">
        <v>67</v>
      </c>
      <c r="K59" s="124"/>
      <c r="L59" s="130"/>
    </row>
    <row r="60" spans="1:14" s="22" customFormat="1" ht="57" customHeight="1">
      <c r="A60" s="118"/>
      <c r="B60" s="25"/>
      <c r="C60" s="25" t="s">
        <v>74</v>
      </c>
      <c r="D60" s="121"/>
      <c r="E60" s="30" t="s">
        <v>75</v>
      </c>
      <c r="F60" s="125"/>
      <c r="G60" s="31">
        <f t="shared" si="0"/>
        <v>88000</v>
      </c>
      <c r="H60" s="45">
        <v>110000</v>
      </c>
      <c r="I60" s="125"/>
      <c r="J60" s="49" t="s">
        <v>67</v>
      </c>
      <c r="K60" s="124"/>
      <c r="L60" s="130"/>
    </row>
    <row r="61" spans="1:14" s="22" customFormat="1" ht="57" customHeight="1">
      <c r="A61" s="119"/>
      <c r="B61" s="25"/>
      <c r="C61" s="25" t="s">
        <v>74</v>
      </c>
      <c r="D61" s="122"/>
      <c r="E61" s="25" t="s">
        <v>75</v>
      </c>
      <c r="F61" s="126"/>
      <c r="G61" s="26">
        <f>+H61-(20%*H61)</f>
        <v>80000</v>
      </c>
      <c r="H61" s="46">
        <v>100000</v>
      </c>
      <c r="I61" s="126"/>
      <c r="J61" s="47" t="s">
        <v>67</v>
      </c>
      <c r="K61" s="128"/>
      <c r="L61" s="131"/>
    </row>
    <row r="62" spans="1:14" s="22" customFormat="1" ht="36" customHeight="1">
      <c r="A62" s="23" t="s">
        <v>76</v>
      </c>
      <c r="B62" s="25"/>
      <c r="C62" s="25" t="s">
        <v>77</v>
      </c>
      <c r="D62" s="42">
        <v>322</v>
      </c>
      <c r="E62" s="25" t="s">
        <v>78</v>
      </c>
      <c r="F62" s="26"/>
      <c r="G62" s="26">
        <f t="shared" si="0"/>
        <v>31520</v>
      </c>
      <c r="H62" s="46">
        <v>39400</v>
      </c>
      <c r="I62" s="47"/>
      <c r="J62" s="47"/>
      <c r="K62" s="47"/>
      <c r="L62" s="48"/>
    </row>
    <row r="63" spans="1:14" s="34" customFormat="1" ht="72.75" customHeight="1">
      <c r="A63" s="108" t="s">
        <v>79</v>
      </c>
      <c r="B63" s="29"/>
      <c r="C63" s="30" t="s">
        <v>80</v>
      </c>
      <c r="D63" s="110">
        <v>322</v>
      </c>
      <c r="E63" s="30" t="s">
        <v>81</v>
      </c>
      <c r="F63" s="112"/>
      <c r="G63" s="31">
        <f>+H63-(4.76%*H63)</f>
        <v>90478</v>
      </c>
      <c r="H63" s="31">
        <v>95000</v>
      </c>
      <c r="I63" s="113"/>
      <c r="J63" s="113"/>
      <c r="K63" s="113"/>
      <c r="L63" s="114"/>
    </row>
    <row r="64" spans="1:14" s="34" customFormat="1" ht="51.75" customHeight="1">
      <c r="A64" s="108"/>
      <c r="B64" s="30"/>
      <c r="C64" s="30" t="s">
        <v>82</v>
      </c>
      <c r="D64" s="136"/>
      <c r="E64" s="30" t="s">
        <v>83</v>
      </c>
      <c r="F64" s="112"/>
      <c r="G64" s="31">
        <f>+H64-(20%*H64)</f>
        <v>76000</v>
      </c>
      <c r="H64" s="31">
        <v>95000</v>
      </c>
      <c r="I64" s="113"/>
      <c r="J64" s="113"/>
      <c r="K64" s="113"/>
      <c r="L64" s="114"/>
    </row>
    <row r="65" spans="1:14" s="22" customFormat="1" ht="72.75" customHeight="1">
      <c r="A65" s="91" t="s">
        <v>79</v>
      </c>
      <c r="B65" s="24"/>
      <c r="C65" s="25" t="s">
        <v>80</v>
      </c>
      <c r="D65" s="101">
        <v>322</v>
      </c>
      <c r="E65" s="25" t="s">
        <v>81</v>
      </c>
      <c r="F65" s="95"/>
      <c r="G65" s="26">
        <f>+H65-(4.76%*H65)</f>
        <v>83811.199999999997</v>
      </c>
      <c r="H65" s="26">
        <v>88000</v>
      </c>
      <c r="I65" s="115"/>
      <c r="J65" s="115"/>
      <c r="K65" s="115"/>
      <c r="L65" s="107"/>
    </row>
    <row r="66" spans="1:14" s="22" customFormat="1" ht="51.75" customHeight="1">
      <c r="A66" s="91"/>
      <c r="B66" s="25"/>
      <c r="C66" s="25" t="s">
        <v>82</v>
      </c>
      <c r="D66" s="135"/>
      <c r="E66" s="25" t="s">
        <v>83</v>
      </c>
      <c r="F66" s="95"/>
      <c r="G66" s="26">
        <f>+H66-(20%*H66)</f>
        <v>68000</v>
      </c>
      <c r="H66" s="26">
        <v>85000</v>
      </c>
      <c r="I66" s="115"/>
      <c r="J66" s="115"/>
      <c r="K66" s="115"/>
      <c r="L66" s="107"/>
    </row>
    <row r="67" spans="1:14" s="22" customFormat="1" ht="51" customHeight="1">
      <c r="A67" s="23" t="s">
        <v>84</v>
      </c>
      <c r="B67" s="24"/>
      <c r="C67" s="25" t="s">
        <v>85</v>
      </c>
      <c r="D67" s="42">
        <v>322</v>
      </c>
      <c r="E67" s="25" t="s">
        <v>86</v>
      </c>
      <c r="F67" s="25"/>
      <c r="G67" s="26">
        <v>77705</v>
      </c>
      <c r="H67" s="26">
        <v>82855</v>
      </c>
      <c r="I67" s="47"/>
      <c r="J67" s="47"/>
      <c r="K67" s="47"/>
      <c r="L67" s="48"/>
    </row>
    <row r="68" spans="1:14" s="22" customFormat="1" ht="47.25" customHeight="1">
      <c r="A68" s="23" t="s">
        <v>87</v>
      </c>
      <c r="B68" s="145"/>
      <c r="C68" s="25"/>
      <c r="D68" s="42">
        <v>322</v>
      </c>
      <c r="E68" s="25" t="s">
        <v>88</v>
      </c>
      <c r="F68" s="25"/>
      <c r="G68" s="26">
        <f t="shared" si="0"/>
        <v>20000</v>
      </c>
      <c r="H68" s="26">
        <v>25000</v>
      </c>
      <c r="I68" s="47"/>
      <c r="J68" s="47"/>
      <c r="K68" s="47"/>
      <c r="L68" s="48"/>
    </row>
    <row r="69" spans="1:14" s="22" customFormat="1" ht="45.75" customHeight="1">
      <c r="A69" s="91" t="s">
        <v>89</v>
      </c>
      <c r="B69" s="145"/>
      <c r="C69" s="25" t="s">
        <v>90</v>
      </c>
      <c r="D69" s="101">
        <v>322</v>
      </c>
      <c r="E69" s="30" t="s">
        <v>91</v>
      </c>
      <c r="F69" s="95"/>
      <c r="G69" s="31">
        <f>+H69-(11.50442478%*H69)</f>
        <v>13274.336283000001</v>
      </c>
      <c r="H69" s="31">
        <v>15000</v>
      </c>
      <c r="I69" s="115"/>
      <c r="J69" s="115"/>
      <c r="K69" s="139"/>
      <c r="L69" s="107"/>
    </row>
    <row r="70" spans="1:14" s="22" customFormat="1" ht="45.75" customHeight="1">
      <c r="A70" s="91"/>
      <c r="B70" s="50"/>
      <c r="C70" s="25" t="s">
        <v>90</v>
      </c>
      <c r="D70" s="101"/>
      <c r="E70" s="25" t="s">
        <v>91</v>
      </c>
      <c r="F70" s="95"/>
      <c r="G70" s="26">
        <f>+H70-(11.50442478%*H70)</f>
        <v>20353.982300600001</v>
      </c>
      <c r="H70" s="26">
        <v>23000</v>
      </c>
      <c r="I70" s="115"/>
      <c r="J70" s="115"/>
      <c r="K70" s="139"/>
      <c r="L70" s="107"/>
    </row>
    <row r="71" spans="1:14" s="22" customFormat="1" ht="56.25" customHeight="1">
      <c r="A71" s="146"/>
      <c r="B71" s="25"/>
      <c r="C71" s="25" t="s">
        <v>92</v>
      </c>
      <c r="D71" s="135"/>
      <c r="E71" s="30" t="s">
        <v>93</v>
      </c>
      <c r="F71" s="147"/>
      <c r="G71" s="31">
        <f t="shared" si="0"/>
        <v>8000</v>
      </c>
      <c r="H71" s="31">
        <v>10000</v>
      </c>
      <c r="I71" s="115"/>
      <c r="J71" s="115"/>
      <c r="K71" s="115"/>
      <c r="L71" s="107"/>
      <c r="M71" s="38"/>
    </row>
    <row r="72" spans="1:14" s="22" customFormat="1" ht="56.25" customHeight="1">
      <c r="A72" s="146"/>
      <c r="B72" s="25"/>
      <c r="C72" s="25" t="s">
        <v>92</v>
      </c>
      <c r="D72" s="135"/>
      <c r="E72" s="25" t="s">
        <v>93</v>
      </c>
      <c r="F72" s="147"/>
      <c r="G72" s="26">
        <f>+H72-(20%*H72)</f>
        <v>11200</v>
      </c>
      <c r="H72" s="26">
        <v>14000</v>
      </c>
      <c r="I72" s="115"/>
      <c r="J72" s="115"/>
      <c r="K72" s="115"/>
      <c r="L72" s="107"/>
      <c r="M72" s="38"/>
    </row>
    <row r="73" spans="1:14" s="22" customFormat="1" ht="53.25" customHeight="1">
      <c r="A73" s="146"/>
      <c r="B73" s="25"/>
      <c r="C73" s="25" t="s">
        <v>90</v>
      </c>
      <c r="D73" s="135"/>
      <c r="E73" s="30" t="s">
        <v>94</v>
      </c>
      <c r="F73" s="147"/>
      <c r="G73" s="31">
        <f t="shared" si="0"/>
        <v>22400</v>
      </c>
      <c r="H73" s="31">
        <v>28000</v>
      </c>
      <c r="I73" s="115"/>
      <c r="J73" s="115"/>
      <c r="K73" s="115"/>
      <c r="L73" s="107"/>
    </row>
    <row r="74" spans="1:14" s="22" customFormat="1" ht="53.25" customHeight="1">
      <c r="A74" s="146"/>
      <c r="B74" s="25"/>
      <c r="C74" s="25" t="s">
        <v>90</v>
      </c>
      <c r="D74" s="135"/>
      <c r="E74" s="25" t="s">
        <v>94</v>
      </c>
      <c r="F74" s="147"/>
      <c r="G74" s="26">
        <f>+H74-(20%*H74)</f>
        <v>28000</v>
      </c>
      <c r="H74" s="26">
        <v>35000</v>
      </c>
      <c r="I74" s="115"/>
      <c r="J74" s="115"/>
      <c r="K74" s="115"/>
      <c r="L74" s="107"/>
    </row>
    <row r="75" spans="1:14" s="22" customFormat="1" ht="50.25" customHeight="1">
      <c r="A75" s="146"/>
      <c r="B75" s="50"/>
      <c r="C75" s="25" t="s">
        <v>90</v>
      </c>
      <c r="D75" s="135"/>
      <c r="E75" s="30" t="s">
        <v>95</v>
      </c>
      <c r="F75" s="147"/>
      <c r="G75" s="31">
        <f t="shared" si="0"/>
        <v>5600</v>
      </c>
      <c r="H75" s="31">
        <v>7000</v>
      </c>
      <c r="I75" s="115"/>
      <c r="J75" s="115"/>
      <c r="K75" s="115"/>
      <c r="L75" s="107"/>
    </row>
    <row r="76" spans="1:14" s="22" customFormat="1" ht="50.25" customHeight="1">
      <c r="A76" s="146"/>
      <c r="B76" s="50"/>
      <c r="C76" s="25" t="s">
        <v>90</v>
      </c>
      <c r="D76" s="135"/>
      <c r="E76" s="25" t="s">
        <v>95</v>
      </c>
      <c r="F76" s="147"/>
      <c r="G76" s="26">
        <f t="shared" si="0"/>
        <v>4000</v>
      </c>
      <c r="H76" s="26">
        <v>5000</v>
      </c>
      <c r="I76" s="115"/>
      <c r="J76" s="115"/>
      <c r="K76" s="115"/>
      <c r="L76" s="107"/>
    </row>
    <row r="77" spans="1:14" s="22" customFormat="1" ht="52.5" customHeight="1">
      <c r="A77" s="146"/>
      <c r="B77" s="51"/>
      <c r="C77" s="51" t="s">
        <v>77</v>
      </c>
      <c r="D77" s="135"/>
      <c r="E77" s="30" t="s">
        <v>96</v>
      </c>
      <c r="F77" s="147"/>
      <c r="G77" s="31">
        <f>60000-(11.50442478%*60000)+52000-(20%*52000)</f>
        <v>94697.345132000002</v>
      </c>
      <c r="H77" s="31">
        <v>112000</v>
      </c>
      <c r="I77" s="115"/>
      <c r="J77" s="115"/>
      <c r="K77" s="115"/>
      <c r="L77" s="107"/>
      <c r="N77" s="38"/>
    </row>
    <row r="78" spans="1:14" s="22" customFormat="1" ht="52.5" customHeight="1">
      <c r="A78" s="146"/>
      <c r="B78" s="51"/>
      <c r="C78" s="51" t="s">
        <v>77</v>
      </c>
      <c r="D78" s="135"/>
      <c r="E78" s="25" t="s">
        <v>96</v>
      </c>
      <c r="F78" s="147"/>
      <c r="G78" s="26">
        <f>60000-(11.50442478%*60000)+52000-(20%*52000)</f>
        <v>94697.345132000002</v>
      </c>
      <c r="H78" s="26">
        <v>141000</v>
      </c>
      <c r="I78" s="115"/>
      <c r="J78" s="115"/>
      <c r="K78" s="115"/>
      <c r="L78" s="107"/>
      <c r="N78" s="38"/>
    </row>
    <row r="79" spans="1:14" s="22" customFormat="1" ht="36" customHeight="1">
      <c r="A79" s="28" t="s">
        <v>97</v>
      </c>
      <c r="B79" s="39"/>
      <c r="C79" s="30" t="s">
        <v>98</v>
      </c>
      <c r="D79" s="40">
        <v>322</v>
      </c>
      <c r="E79" s="30" t="s">
        <v>98</v>
      </c>
      <c r="F79" s="30"/>
      <c r="G79" s="31">
        <f t="shared" si="0"/>
        <v>1600</v>
      </c>
      <c r="H79" s="31">
        <v>2000</v>
      </c>
      <c r="I79" s="36"/>
      <c r="J79" s="36"/>
      <c r="K79" s="36"/>
      <c r="L79" s="37"/>
    </row>
    <row r="80" spans="1:14" s="22" customFormat="1" ht="36" customHeight="1">
      <c r="A80" s="23" t="s">
        <v>97</v>
      </c>
      <c r="B80" s="41"/>
      <c r="C80" s="25" t="s">
        <v>98</v>
      </c>
      <c r="D80" s="42">
        <v>322</v>
      </c>
      <c r="E80" s="25" t="s">
        <v>98</v>
      </c>
      <c r="F80" s="25"/>
      <c r="G80" s="26">
        <f>+H80-(20%*H80)</f>
        <v>6560</v>
      </c>
      <c r="H80" s="26">
        <v>8200</v>
      </c>
      <c r="I80" s="36"/>
      <c r="J80" s="36"/>
      <c r="K80" s="36"/>
      <c r="L80" s="37"/>
    </row>
    <row r="81" spans="1:15" s="22" customFormat="1" ht="64.5" customHeight="1">
      <c r="A81" s="28" t="s">
        <v>99</v>
      </c>
      <c r="B81" s="39"/>
      <c r="C81" s="30" t="s">
        <v>100</v>
      </c>
      <c r="D81" s="40">
        <v>322</v>
      </c>
      <c r="E81" s="30" t="s">
        <v>100</v>
      </c>
      <c r="F81" s="30" t="s">
        <v>101</v>
      </c>
      <c r="G81" s="31">
        <f t="shared" ref="G81" si="1">+H81-(20%*H81)</f>
        <v>258400</v>
      </c>
      <c r="H81" s="31">
        <v>323000</v>
      </c>
      <c r="I81" s="31" t="s">
        <v>66</v>
      </c>
      <c r="J81" s="49" t="s">
        <v>67</v>
      </c>
      <c r="K81" s="31" t="s">
        <v>68</v>
      </c>
      <c r="L81" s="52" t="s">
        <v>69</v>
      </c>
      <c r="O81" s="38"/>
    </row>
    <row r="82" spans="1:15" s="22" customFormat="1" ht="64.5" customHeight="1">
      <c r="A82" s="23" t="s">
        <v>99</v>
      </c>
      <c r="B82" s="41"/>
      <c r="C82" s="25" t="s">
        <v>100</v>
      </c>
      <c r="D82" s="42">
        <v>322</v>
      </c>
      <c r="E82" s="25" t="s">
        <v>100</v>
      </c>
      <c r="F82" s="25" t="s">
        <v>101</v>
      </c>
      <c r="G82" s="26">
        <f t="shared" si="0"/>
        <v>265600</v>
      </c>
      <c r="H82" s="26">
        <v>332000</v>
      </c>
      <c r="I82" s="26" t="s">
        <v>66</v>
      </c>
      <c r="J82" s="47" t="s">
        <v>67</v>
      </c>
      <c r="K82" s="26" t="s">
        <v>68</v>
      </c>
      <c r="L82" s="53" t="s">
        <v>69</v>
      </c>
      <c r="O82" s="38"/>
    </row>
    <row r="83" spans="1:15" s="22" customFormat="1" ht="74.25" customHeight="1">
      <c r="A83" s="23" t="s">
        <v>102</v>
      </c>
      <c r="B83" s="41"/>
      <c r="C83" s="25" t="s">
        <v>103</v>
      </c>
      <c r="D83" s="42">
        <v>322</v>
      </c>
      <c r="E83" s="25" t="s">
        <v>103</v>
      </c>
      <c r="F83" s="25" t="s">
        <v>104</v>
      </c>
      <c r="G83" s="26">
        <f t="shared" si="0"/>
        <v>492800</v>
      </c>
      <c r="H83" s="26">
        <v>616000</v>
      </c>
      <c r="I83" s="26" t="s">
        <v>66</v>
      </c>
      <c r="J83" s="47" t="s">
        <v>67</v>
      </c>
      <c r="K83" s="26" t="s">
        <v>68</v>
      </c>
      <c r="L83" s="53" t="s">
        <v>69</v>
      </c>
    </row>
    <row r="84" spans="1:15" s="54" customFormat="1" ht="57" customHeight="1">
      <c r="A84" s="28" t="s">
        <v>105</v>
      </c>
      <c r="B84" s="39"/>
      <c r="C84" s="30" t="s">
        <v>106</v>
      </c>
      <c r="D84" s="40">
        <v>322</v>
      </c>
      <c r="E84" s="30" t="s">
        <v>106</v>
      </c>
      <c r="F84" s="30"/>
      <c r="G84" s="31">
        <f t="shared" si="0"/>
        <v>16000</v>
      </c>
      <c r="H84" s="31">
        <v>20000</v>
      </c>
      <c r="I84" s="36"/>
      <c r="J84" s="36"/>
      <c r="K84" s="36"/>
      <c r="L84" s="37"/>
    </row>
    <row r="85" spans="1:15" s="54" customFormat="1" ht="57" customHeight="1">
      <c r="A85" s="23" t="s">
        <v>105</v>
      </c>
      <c r="B85" s="41"/>
      <c r="C85" s="25" t="s">
        <v>106</v>
      </c>
      <c r="D85" s="42">
        <v>322</v>
      </c>
      <c r="E85" s="25" t="s">
        <v>106</v>
      </c>
      <c r="F85" s="25"/>
      <c r="G85" s="26">
        <f>+H85-(20%*H85)</f>
        <v>25600</v>
      </c>
      <c r="H85" s="26">
        <v>32000</v>
      </c>
      <c r="I85" s="36"/>
      <c r="J85" s="36"/>
      <c r="K85" s="36"/>
      <c r="L85" s="37"/>
    </row>
    <row r="86" spans="1:15" s="34" customFormat="1" ht="74.25" customHeight="1">
      <c r="A86" s="28" t="s">
        <v>107</v>
      </c>
      <c r="B86" s="29"/>
      <c r="C86" s="30" t="s">
        <v>108</v>
      </c>
      <c r="D86" s="40">
        <v>322</v>
      </c>
      <c r="E86" s="30" t="s">
        <v>109</v>
      </c>
      <c r="F86" s="30"/>
      <c r="G86" s="31">
        <f t="shared" si="0"/>
        <v>9600</v>
      </c>
      <c r="H86" s="31">
        <v>12000</v>
      </c>
      <c r="I86" s="32"/>
      <c r="J86" s="32"/>
      <c r="K86" s="32"/>
      <c r="L86" s="33"/>
    </row>
    <row r="87" spans="1:15" s="22" customFormat="1" ht="74.25" customHeight="1">
      <c r="A87" s="23" t="s">
        <v>107</v>
      </c>
      <c r="B87" s="24"/>
      <c r="C87" s="25" t="s">
        <v>108</v>
      </c>
      <c r="D87" s="42">
        <v>322</v>
      </c>
      <c r="E87" s="25" t="s">
        <v>109</v>
      </c>
      <c r="F87" s="25"/>
      <c r="G87" s="26">
        <f>+H87-(20%*H87)</f>
        <v>14720</v>
      </c>
      <c r="H87" s="26">
        <v>18400</v>
      </c>
      <c r="I87" s="36"/>
      <c r="J87" s="36"/>
      <c r="K87" s="36"/>
      <c r="L87" s="37"/>
    </row>
    <row r="88" spans="1:15" s="34" customFormat="1" ht="62.25" customHeight="1">
      <c r="A88" s="28" t="s">
        <v>110</v>
      </c>
      <c r="B88" s="29"/>
      <c r="C88" s="30" t="s">
        <v>111</v>
      </c>
      <c r="D88" s="40">
        <v>322</v>
      </c>
      <c r="E88" s="30" t="s">
        <v>112</v>
      </c>
      <c r="F88" s="30"/>
      <c r="G88" s="31">
        <f t="shared" si="0"/>
        <v>5600</v>
      </c>
      <c r="H88" s="31">
        <v>7000</v>
      </c>
      <c r="I88" s="32"/>
      <c r="J88" s="32"/>
      <c r="K88" s="32"/>
      <c r="L88" s="33"/>
    </row>
    <row r="89" spans="1:15" s="22" customFormat="1" ht="59.25" customHeight="1">
      <c r="A89" s="23" t="s">
        <v>110</v>
      </c>
      <c r="B89" s="24"/>
      <c r="C89" s="25" t="s">
        <v>111</v>
      </c>
      <c r="D89" s="42">
        <v>322</v>
      </c>
      <c r="E89" s="25" t="s">
        <v>112</v>
      </c>
      <c r="F89" s="25"/>
      <c r="G89" s="26">
        <f>+H89-(20%*H89)</f>
        <v>4000</v>
      </c>
      <c r="H89" s="26">
        <v>5000</v>
      </c>
      <c r="I89" s="36"/>
      <c r="J89" s="36"/>
      <c r="K89" s="36"/>
      <c r="L89" s="37"/>
    </row>
    <row r="90" spans="1:15" s="34" customFormat="1" ht="75.75" customHeight="1">
      <c r="A90" s="28" t="s">
        <v>113</v>
      </c>
      <c r="B90" s="29"/>
      <c r="C90" s="30" t="s">
        <v>114</v>
      </c>
      <c r="D90" s="40">
        <v>322</v>
      </c>
      <c r="E90" s="30" t="s">
        <v>115</v>
      </c>
      <c r="F90" s="30"/>
      <c r="G90" s="31">
        <f t="shared" si="0"/>
        <v>32000</v>
      </c>
      <c r="H90" s="31">
        <v>40000</v>
      </c>
      <c r="I90" s="32"/>
      <c r="J90" s="32"/>
      <c r="K90" s="32"/>
      <c r="L90" s="33"/>
    </row>
    <row r="91" spans="1:15" s="22" customFormat="1" ht="75.75" customHeight="1">
      <c r="A91" s="23" t="s">
        <v>113</v>
      </c>
      <c r="B91" s="24"/>
      <c r="C91" s="25" t="s">
        <v>114</v>
      </c>
      <c r="D91" s="42">
        <v>322</v>
      </c>
      <c r="E91" s="25" t="s">
        <v>115</v>
      </c>
      <c r="F91" s="25"/>
      <c r="G91" s="26">
        <f>+H91-(20%*H91)</f>
        <v>44800</v>
      </c>
      <c r="H91" s="26">
        <f>32000+24000</f>
        <v>56000</v>
      </c>
      <c r="I91" s="36"/>
      <c r="J91" s="36"/>
      <c r="K91" s="36"/>
      <c r="L91" s="37"/>
      <c r="M91" s="38"/>
      <c r="N91" s="38"/>
    </row>
    <row r="92" spans="1:15" s="34" customFormat="1" ht="75.75" customHeight="1">
      <c r="A92" s="28" t="s">
        <v>116</v>
      </c>
      <c r="B92" s="29"/>
      <c r="C92" s="30" t="s">
        <v>114</v>
      </c>
      <c r="D92" s="40">
        <v>322</v>
      </c>
      <c r="E92" s="30" t="s">
        <v>117</v>
      </c>
      <c r="F92" s="30"/>
      <c r="G92" s="31">
        <f t="shared" si="0"/>
        <v>3200</v>
      </c>
      <c r="H92" s="31">
        <v>4000</v>
      </c>
      <c r="I92" s="32"/>
      <c r="J92" s="32"/>
      <c r="K92" s="32"/>
      <c r="L92" s="33"/>
    </row>
    <row r="93" spans="1:15" s="22" customFormat="1" ht="75.75" customHeight="1">
      <c r="A93" s="23" t="s">
        <v>116</v>
      </c>
      <c r="B93" s="24"/>
      <c r="C93" s="25" t="s">
        <v>114</v>
      </c>
      <c r="D93" s="42">
        <v>322</v>
      </c>
      <c r="E93" s="25" t="s">
        <v>117</v>
      </c>
      <c r="F93" s="25"/>
      <c r="G93" s="26">
        <f>+H93-(20%*H93)</f>
        <v>4000</v>
      </c>
      <c r="H93" s="26">
        <v>5000</v>
      </c>
      <c r="I93" s="36"/>
      <c r="J93" s="36"/>
      <c r="K93" s="36"/>
      <c r="L93" s="37"/>
    </row>
    <row r="94" spans="1:15" s="34" customFormat="1" ht="75.75" customHeight="1">
      <c r="A94" s="28" t="s">
        <v>118</v>
      </c>
      <c r="B94" s="29"/>
      <c r="C94" s="30" t="s">
        <v>114</v>
      </c>
      <c r="D94" s="40">
        <v>322</v>
      </c>
      <c r="E94" s="30" t="s">
        <v>119</v>
      </c>
      <c r="F94" s="30"/>
      <c r="G94" s="31">
        <f t="shared" si="0"/>
        <v>3200</v>
      </c>
      <c r="H94" s="31">
        <v>4000</v>
      </c>
      <c r="I94" s="32"/>
      <c r="J94" s="32"/>
      <c r="K94" s="32"/>
      <c r="L94" s="33"/>
    </row>
    <row r="95" spans="1:15" s="22" customFormat="1" ht="75.75" customHeight="1">
      <c r="A95" s="23" t="s">
        <v>118</v>
      </c>
      <c r="B95" s="24"/>
      <c r="C95" s="25" t="s">
        <v>114</v>
      </c>
      <c r="D95" s="42">
        <v>322</v>
      </c>
      <c r="E95" s="25" t="s">
        <v>119</v>
      </c>
      <c r="F95" s="25"/>
      <c r="G95" s="26">
        <f>+H95-(20%*H95)</f>
        <v>800</v>
      </c>
      <c r="H95" s="26">
        <v>1000</v>
      </c>
      <c r="I95" s="36"/>
      <c r="J95" s="36"/>
      <c r="K95" s="36"/>
      <c r="L95" s="37"/>
    </row>
    <row r="96" spans="1:15" s="34" customFormat="1" ht="75.75" customHeight="1">
      <c r="A96" s="28" t="s">
        <v>120</v>
      </c>
      <c r="B96" s="29"/>
      <c r="C96" s="30" t="s">
        <v>114</v>
      </c>
      <c r="D96" s="40">
        <v>322</v>
      </c>
      <c r="E96" s="30" t="s">
        <v>121</v>
      </c>
      <c r="F96" s="30"/>
      <c r="G96" s="31">
        <f t="shared" si="0"/>
        <v>16000</v>
      </c>
      <c r="H96" s="31">
        <v>20000</v>
      </c>
      <c r="I96" s="32"/>
      <c r="J96" s="32"/>
      <c r="K96" s="32"/>
      <c r="L96" s="33"/>
    </row>
    <row r="97" spans="1:14" s="22" customFormat="1" ht="75.75" customHeight="1">
      <c r="A97" s="23" t="s">
        <v>120</v>
      </c>
      <c r="B97" s="24"/>
      <c r="C97" s="25" t="s">
        <v>114</v>
      </c>
      <c r="D97" s="42">
        <v>322</v>
      </c>
      <c r="E97" s="25" t="s">
        <v>122</v>
      </c>
      <c r="F97" s="25"/>
      <c r="G97" s="26">
        <f>+H97-(20%*H97)</f>
        <v>48549.599999999999</v>
      </c>
      <c r="H97" s="26">
        <f>20000+62687-24000+2000</f>
        <v>60687</v>
      </c>
      <c r="I97" s="36"/>
      <c r="J97" s="36"/>
      <c r="K97" s="36"/>
      <c r="L97" s="37"/>
    </row>
    <row r="98" spans="1:14" s="22" customFormat="1" ht="72" customHeight="1">
      <c r="A98" s="28" t="s">
        <v>123</v>
      </c>
      <c r="B98" s="39"/>
      <c r="C98" s="30" t="s">
        <v>124</v>
      </c>
      <c r="D98" s="40">
        <v>322</v>
      </c>
      <c r="E98" s="30" t="s">
        <v>125</v>
      </c>
      <c r="F98" s="30"/>
      <c r="G98" s="31">
        <f t="shared" si="0"/>
        <v>16000</v>
      </c>
      <c r="H98" s="31">
        <v>20000</v>
      </c>
      <c r="I98" s="36"/>
      <c r="J98" s="36"/>
      <c r="K98" s="36"/>
      <c r="L98" s="37"/>
      <c r="M98" s="38"/>
    </row>
    <row r="99" spans="1:14" s="22" customFormat="1" ht="72" customHeight="1">
      <c r="A99" s="23" t="s">
        <v>123</v>
      </c>
      <c r="B99" s="41"/>
      <c r="C99" s="25" t="s">
        <v>124</v>
      </c>
      <c r="D99" s="42">
        <v>322</v>
      </c>
      <c r="E99" s="25" t="s">
        <v>125</v>
      </c>
      <c r="F99" s="25"/>
      <c r="G99" s="26">
        <f t="shared" si="0"/>
        <v>5880</v>
      </c>
      <c r="H99" s="26">
        <v>7350</v>
      </c>
      <c r="I99" s="36"/>
      <c r="J99" s="36"/>
      <c r="K99" s="36"/>
      <c r="L99" s="37"/>
      <c r="M99" s="38"/>
    </row>
    <row r="100" spans="1:14" s="34" customFormat="1" ht="72" customHeight="1">
      <c r="A100" s="28" t="s">
        <v>126</v>
      </c>
      <c r="B100" s="39"/>
      <c r="C100" s="30" t="s">
        <v>124</v>
      </c>
      <c r="D100" s="40">
        <v>322</v>
      </c>
      <c r="E100" s="30" t="s">
        <v>127</v>
      </c>
      <c r="F100" s="30"/>
      <c r="G100" s="31">
        <f t="shared" si="0"/>
        <v>16000</v>
      </c>
      <c r="H100" s="31">
        <v>20000</v>
      </c>
      <c r="I100" s="32"/>
      <c r="J100" s="32"/>
      <c r="K100" s="32"/>
      <c r="L100" s="33"/>
    </row>
    <row r="101" spans="1:14" s="22" customFormat="1" ht="72" customHeight="1">
      <c r="A101" s="23" t="s">
        <v>126</v>
      </c>
      <c r="B101" s="41"/>
      <c r="C101" s="25" t="s">
        <v>124</v>
      </c>
      <c r="D101" s="42">
        <v>322</v>
      </c>
      <c r="E101" s="25" t="s">
        <v>127</v>
      </c>
      <c r="F101" s="25"/>
      <c r="G101" s="26">
        <f>+H101-(20%*H101)</f>
        <v>9048</v>
      </c>
      <c r="H101" s="26">
        <v>11310</v>
      </c>
      <c r="I101" s="36"/>
      <c r="J101" s="36"/>
      <c r="K101" s="36"/>
      <c r="L101" s="37"/>
    </row>
    <row r="102" spans="1:14" s="34" customFormat="1" ht="42" customHeight="1">
      <c r="A102" s="28" t="s">
        <v>128</v>
      </c>
      <c r="B102" s="29"/>
      <c r="C102" s="30" t="s">
        <v>129</v>
      </c>
      <c r="D102" s="40">
        <v>323</v>
      </c>
      <c r="E102" s="30" t="s">
        <v>129</v>
      </c>
      <c r="F102" s="30"/>
      <c r="G102" s="31">
        <f t="shared" si="0"/>
        <v>32000</v>
      </c>
      <c r="H102" s="31">
        <v>40000</v>
      </c>
      <c r="I102" s="32"/>
      <c r="J102" s="32"/>
      <c r="K102" s="32"/>
      <c r="L102" s="33"/>
    </row>
    <row r="103" spans="1:14" s="22" customFormat="1" ht="42" customHeight="1">
      <c r="A103" s="23" t="s">
        <v>128</v>
      </c>
      <c r="B103" s="24"/>
      <c r="C103" s="25" t="s">
        <v>129</v>
      </c>
      <c r="D103" s="42">
        <v>323</v>
      </c>
      <c r="E103" s="25" t="s">
        <v>129</v>
      </c>
      <c r="F103" s="25"/>
      <c r="G103" s="26">
        <f>+H103-(20%*H103)</f>
        <v>40000</v>
      </c>
      <c r="H103" s="26">
        <v>50000</v>
      </c>
      <c r="I103" s="36"/>
      <c r="J103" s="36"/>
      <c r="K103" s="36"/>
      <c r="L103" s="37"/>
      <c r="N103" s="38"/>
    </row>
    <row r="104" spans="1:14" s="22" customFormat="1" ht="54.75" customHeight="1">
      <c r="A104" s="23" t="s">
        <v>130</v>
      </c>
      <c r="B104" s="24"/>
      <c r="C104" s="25" t="s">
        <v>131</v>
      </c>
      <c r="D104" s="42">
        <v>323</v>
      </c>
      <c r="E104" s="25" t="s">
        <v>131</v>
      </c>
      <c r="F104" s="25"/>
      <c r="G104" s="26">
        <f t="shared" si="0"/>
        <v>2720</v>
      </c>
      <c r="H104" s="26">
        <v>3400</v>
      </c>
      <c r="I104" s="36"/>
      <c r="J104" s="36"/>
      <c r="K104" s="36"/>
      <c r="L104" s="37"/>
      <c r="N104" s="38"/>
    </row>
    <row r="105" spans="1:14" s="22" customFormat="1" ht="55.5" customHeight="1">
      <c r="A105" s="23" t="s">
        <v>132</v>
      </c>
      <c r="B105" s="24"/>
      <c r="C105" s="25" t="s">
        <v>133</v>
      </c>
      <c r="D105" s="42">
        <v>323</v>
      </c>
      <c r="E105" s="25" t="s">
        <v>134</v>
      </c>
      <c r="F105" s="25"/>
      <c r="G105" s="26">
        <f t="shared" si="0"/>
        <v>4000</v>
      </c>
      <c r="H105" s="26">
        <v>5000</v>
      </c>
      <c r="I105" s="36"/>
      <c r="J105" s="36"/>
      <c r="K105" s="36"/>
      <c r="L105" s="37"/>
    </row>
    <row r="106" spans="1:14" s="22" customFormat="1" ht="57.75" customHeight="1">
      <c r="A106" s="23" t="s">
        <v>135</v>
      </c>
      <c r="B106" s="24"/>
      <c r="C106" s="25" t="s">
        <v>136</v>
      </c>
      <c r="D106" s="42">
        <v>323</v>
      </c>
      <c r="E106" s="25" t="s">
        <v>136</v>
      </c>
      <c r="F106" s="25"/>
      <c r="G106" s="26">
        <f t="shared" si="0"/>
        <v>2240</v>
      </c>
      <c r="H106" s="26">
        <v>2800</v>
      </c>
      <c r="I106" s="36"/>
      <c r="J106" s="36"/>
      <c r="K106" s="36"/>
      <c r="L106" s="37"/>
    </row>
    <row r="107" spans="1:14" s="34" customFormat="1" ht="103.5" customHeight="1">
      <c r="A107" s="28" t="s">
        <v>137</v>
      </c>
      <c r="B107" s="29"/>
      <c r="C107" s="30" t="s">
        <v>138</v>
      </c>
      <c r="D107" s="40">
        <v>323</v>
      </c>
      <c r="E107" s="30" t="s">
        <v>139</v>
      </c>
      <c r="F107" s="30"/>
      <c r="G107" s="31">
        <f t="shared" si="0"/>
        <v>16000</v>
      </c>
      <c r="H107" s="31">
        <v>20000</v>
      </c>
      <c r="I107" s="32"/>
      <c r="J107" s="32"/>
      <c r="K107" s="32"/>
      <c r="L107" s="33"/>
    </row>
    <row r="108" spans="1:14" s="22" customFormat="1" ht="103.5" customHeight="1">
      <c r="A108" s="23" t="s">
        <v>137</v>
      </c>
      <c r="B108" s="24"/>
      <c r="C108" s="25" t="s">
        <v>138</v>
      </c>
      <c r="D108" s="42">
        <v>323</v>
      </c>
      <c r="E108" s="25" t="s">
        <v>139</v>
      </c>
      <c r="F108" s="25"/>
      <c r="G108" s="26">
        <f>+H108-(20%*H108)</f>
        <v>40000</v>
      </c>
      <c r="H108" s="26">
        <v>50000</v>
      </c>
      <c r="I108" s="36"/>
      <c r="J108" s="36"/>
      <c r="K108" s="36"/>
      <c r="L108" s="37"/>
    </row>
    <row r="109" spans="1:14" s="22" customFormat="1" ht="103.5" customHeight="1">
      <c r="A109" s="28" t="s">
        <v>140</v>
      </c>
      <c r="B109" s="29"/>
      <c r="C109" s="30" t="s">
        <v>138</v>
      </c>
      <c r="D109" s="40">
        <v>323</v>
      </c>
      <c r="E109" s="30" t="s">
        <v>141</v>
      </c>
      <c r="F109" s="30"/>
      <c r="G109" s="31">
        <f t="shared" si="0"/>
        <v>13600</v>
      </c>
      <c r="H109" s="31">
        <v>17000</v>
      </c>
      <c r="I109" s="36"/>
      <c r="J109" s="36"/>
      <c r="K109" s="36"/>
      <c r="L109" s="37"/>
    </row>
    <row r="110" spans="1:14" s="22" customFormat="1" ht="103.5" customHeight="1">
      <c r="A110" s="23" t="s">
        <v>140</v>
      </c>
      <c r="B110" s="24"/>
      <c r="C110" s="25" t="s">
        <v>138</v>
      </c>
      <c r="D110" s="42">
        <v>323</v>
      </c>
      <c r="E110" s="25" t="s">
        <v>141</v>
      </c>
      <c r="F110" s="25"/>
      <c r="G110" s="26">
        <f t="shared" si="0"/>
        <v>14400</v>
      </c>
      <c r="H110" s="26">
        <v>18000</v>
      </c>
      <c r="I110" s="36"/>
      <c r="J110" s="36"/>
      <c r="K110" s="36"/>
      <c r="L110" s="37"/>
    </row>
    <row r="111" spans="1:14" s="34" customFormat="1" ht="103.5" customHeight="1">
      <c r="A111" s="28" t="s">
        <v>142</v>
      </c>
      <c r="B111" s="29"/>
      <c r="C111" s="30"/>
      <c r="D111" s="40">
        <v>323</v>
      </c>
      <c r="E111" s="30" t="s">
        <v>143</v>
      </c>
      <c r="F111" s="30"/>
      <c r="G111" s="31">
        <f t="shared" si="0"/>
        <v>60000</v>
      </c>
      <c r="H111" s="31">
        <v>75000</v>
      </c>
      <c r="I111" s="32"/>
      <c r="J111" s="32"/>
      <c r="K111" s="32"/>
      <c r="L111" s="33"/>
    </row>
    <row r="112" spans="1:14" s="22" customFormat="1" ht="103.5" customHeight="1">
      <c r="A112" s="23" t="s">
        <v>142</v>
      </c>
      <c r="B112" s="24"/>
      <c r="C112" s="25"/>
      <c r="D112" s="42">
        <v>323</v>
      </c>
      <c r="E112" s="25" t="s">
        <v>144</v>
      </c>
      <c r="F112" s="25"/>
      <c r="G112" s="26">
        <f>+H112-(20%*H112)</f>
        <v>13148</v>
      </c>
      <c r="H112" s="26">
        <v>16435</v>
      </c>
      <c r="I112" s="36"/>
      <c r="J112" s="36"/>
      <c r="K112" s="36"/>
      <c r="L112" s="37"/>
    </row>
    <row r="113" spans="1:12" s="34" customFormat="1" ht="87" customHeight="1">
      <c r="A113" s="28" t="s">
        <v>145</v>
      </c>
      <c r="B113" s="29"/>
      <c r="C113" s="30" t="s">
        <v>146</v>
      </c>
      <c r="D113" s="40">
        <v>323</v>
      </c>
      <c r="E113" s="30" t="s">
        <v>147</v>
      </c>
      <c r="F113" s="30"/>
      <c r="G113" s="31">
        <f t="shared" si="0"/>
        <v>15200</v>
      </c>
      <c r="H113" s="31">
        <v>19000</v>
      </c>
      <c r="I113" s="32"/>
      <c r="J113" s="32"/>
      <c r="K113" s="32"/>
      <c r="L113" s="33"/>
    </row>
    <row r="114" spans="1:12" s="22" customFormat="1" ht="87" customHeight="1">
      <c r="A114" s="23" t="s">
        <v>145</v>
      </c>
      <c r="B114" s="24"/>
      <c r="C114" s="25" t="s">
        <v>146</v>
      </c>
      <c r="D114" s="42">
        <v>323</v>
      </c>
      <c r="E114" s="25" t="s">
        <v>147</v>
      </c>
      <c r="F114" s="25"/>
      <c r="G114" s="26">
        <f>+H114-(20%*H114)</f>
        <v>19200</v>
      </c>
      <c r="H114" s="26">
        <v>24000</v>
      </c>
      <c r="I114" s="36"/>
      <c r="J114" s="36"/>
      <c r="K114" s="36"/>
      <c r="L114" s="37"/>
    </row>
    <row r="115" spans="1:12" s="34" customFormat="1" ht="87" customHeight="1">
      <c r="A115" s="28" t="s">
        <v>148</v>
      </c>
      <c r="B115" s="29"/>
      <c r="C115" s="30" t="s">
        <v>146</v>
      </c>
      <c r="D115" s="40">
        <v>323</v>
      </c>
      <c r="E115" s="30" t="s">
        <v>149</v>
      </c>
      <c r="F115" s="30"/>
      <c r="G115" s="31">
        <f t="shared" si="0"/>
        <v>12000</v>
      </c>
      <c r="H115" s="31">
        <v>15000</v>
      </c>
      <c r="I115" s="32"/>
      <c r="J115" s="32"/>
      <c r="K115" s="32"/>
      <c r="L115" s="33"/>
    </row>
    <row r="116" spans="1:12" s="22" customFormat="1" ht="87" customHeight="1">
      <c r="A116" s="23" t="s">
        <v>148</v>
      </c>
      <c r="B116" s="24"/>
      <c r="C116" s="25" t="s">
        <v>146</v>
      </c>
      <c r="D116" s="42">
        <v>323</v>
      </c>
      <c r="E116" s="25" t="s">
        <v>149</v>
      </c>
      <c r="F116" s="25"/>
      <c r="G116" s="26">
        <f>+H116-(20%*H116)</f>
        <v>2880</v>
      </c>
      <c r="H116" s="26">
        <v>3600</v>
      </c>
      <c r="I116" s="36"/>
      <c r="J116" s="36"/>
      <c r="K116" s="36"/>
      <c r="L116" s="37"/>
    </row>
    <row r="117" spans="1:12" s="34" customFormat="1" ht="82.5" customHeight="1">
      <c r="A117" s="28" t="s">
        <v>150</v>
      </c>
      <c r="B117" s="29"/>
      <c r="C117" s="30" t="s">
        <v>151</v>
      </c>
      <c r="D117" s="40">
        <v>323</v>
      </c>
      <c r="E117" s="30" t="s">
        <v>152</v>
      </c>
      <c r="F117" s="30"/>
      <c r="G117" s="31">
        <f t="shared" si="0"/>
        <v>12800</v>
      </c>
      <c r="H117" s="31">
        <v>16000</v>
      </c>
      <c r="I117" s="32"/>
      <c r="J117" s="32"/>
      <c r="K117" s="32"/>
      <c r="L117" s="33"/>
    </row>
    <row r="118" spans="1:12" s="22" customFormat="1" ht="82.5" customHeight="1">
      <c r="A118" s="23" t="s">
        <v>150</v>
      </c>
      <c r="B118" s="24"/>
      <c r="C118" s="25" t="s">
        <v>151</v>
      </c>
      <c r="D118" s="42">
        <v>323</v>
      </c>
      <c r="E118" s="25" t="s">
        <v>152</v>
      </c>
      <c r="F118" s="25"/>
      <c r="G118" s="26">
        <f>+H118-(20%*H118)</f>
        <v>36040</v>
      </c>
      <c r="H118" s="26">
        <f>49000-3950</f>
        <v>45050</v>
      </c>
      <c r="I118" s="36"/>
      <c r="J118" s="36"/>
      <c r="K118" s="36"/>
      <c r="L118" s="37"/>
    </row>
    <row r="119" spans="1:12" s="34" customFormat="1" ht="103.5" customHeight="1">
      <c r="A119" s="28" t="s">
        <v>153</v>
      </c>
      <c r="B119" s="29"/>
      <c r="C119" s="30"/>
      <c r="D119" s="40">
        <v>323</v>
      </c>
      <c r="E119" s="30" t="s">
        <v>154</v>
      </c>
      <c r="F119" s="30"/>
      <c r="G119" s="31">
        <f t="shared" si="0"/>
        <v>60000</v>
      </c>
      <c r="H119" s="31">
        <v>75000</v>
      </c>
      <c r="I119" s="32"/>
      <c r="J119" s="32"/>
      <c r="K119" s="32"/>
      <c r="L119" s="33"/>
    </row>
    <row r="120" spans="1:12" s="22" customFormat="1" ht="103.5" customHeight="1">
      <c r="A120" s="23" t="s">
        <v>153</v>
      </c>
      <c r="B120" s="24"/>
      <c r="C120" s="25"/>
      <c r="D120" s="42">
        <v>323</v>
      </c>
      <c r="E120" s="25" t="s">
        <v>155</v>
      </c>
      <c r="F120" s="25"/>
      <c r="G120" s="26">
        <f>+H120-(20%*H120)</f>
        <v>25600</v>
      </c>
      <c r="H120" s="26">
        <v>32000</v>
      </c>
      <c r="I120" s="36"/>
      <c r="J120" s="36"/>
      <c r="K120" s="36"/>
      <c r="L120" s="37"/>
    </row>
    <row r="121" spans="1:12" s="22" customFormat="1" ht="58.5" customHeight="1">
      <c r="A121" s="23" t="s">
        <v>156</v>
      </c>
      <c r="B121" s="24"/>
      <c r="C121" s="25" t="s">
        <v>157</v>
      </c>
      <c r="D121" s="42">
        <v>323</v>
      </c>
      <c r="E121" s="25" t="s">
        <v>158</v>
      </c>
      <c r="F121" s="25"/>
      <c r="G121" s="26">
        <f>+H121-(20%*H121)</f>
        <v>8680</v>
      </c>
      <c r="H121" s="26">
        <v>10850</v>
      </c>
      <c r="I121" s="36"/>
      <c r="J121" s="36"/>
      <c r="K121" s="36"/>
      <c r="L121" s="37"/>
    </row>
    <row r="122" spans="1:12" s="22" customFormat="1" ht="58.5" customHeight="1">
      <c r="A122" s="28" t="s">
        <v>159</v>
      </c>
      <c r="B122" s="29"/>
      <c r="C122" s="30" t="s">
        <v>157</v>
      </c>
      <c r="D122" s="40">
        <v>323</v>
      </c>
      <c r="E122" s="30" t="s">
        <v>157</v>
      </c>
      <c r="F122" s="30"/>
      <c r="G122" s="31">
        <f t="shared" si="0"/>
        <v>11200</v>
      </c>
      <c r="H122" s="31">
        <v>14000</v>
      </c>
      <c r="I122" s="36"/>
      <c r="J122" s="36"/>
      <c r="K122" s="36"/>
      <c r="L122" s="37"/>
    </row>
    <row r="123" spans="1:12" s="22" customFormat="1" ht="58.5" customHeight="1">
      <c r="A123" s="23" t="s">
        <v>159</v>
      </c>
      <c r="B123" s="24"/>
      <c r="C123" s="25" t="s">
        <v>157</v>
      </c>
      <c r="D123" s="42">
        <v>323</v>
      </c>
      <c r="E123" s="25" t="s">
        <v>157</v>
      </c>
      <c r="F123" s="25"/>
      <c r="G123" s="26">
        <f t="shared" si="0"/>
        <v>13600</v>
      </c>
      <c r="H123" s="26">
        <v>17000</v>
      </c>
      <c r="I123" s="36"/>
      <c r="J123" s="36"/>
      <c r="K123" s="36"/>
      <c r="L123" s="37"/>
    </row>
    <row r="124" spans="1:12" s="22" customFormat="1" ht="58.5" customHeight="1">
      <c r="A124" s="23" t="s">
        <v>160</v>
      </c>
      <c r="B124" s="24"/>
      <c r="C124" s="25" t="s">
        <v>161</v>
      </c>
      <c r="D124" s="42">
        <v>323</v>
      </c>
      <c r="E124" s="25" t="s">
        <v>161</v>
      </c>
      <c r="F124" s="26"/>
      <c r="G124" s="26">
        <f t="shared" si="0"/>
        <v>9600</v>
      </c>
      <c r="H124" s="26">
        <v>12000</v>
      </c>
      <c r="I124" s="36"/>
      <c r="J124" s="36"/>
      <c r="K124" s="36"/>
      <c r="L124" s="37"/>
    </row>
    <row r="125" spans="1:12" s="34" customFormat="1" ht="49.5" customHeight="1">
      <c r="A125" s="28" t="s">
        <v>162</v>
      </c>
      <c r="B125" s="29"/>
      <c r="C125" s="30" t="s">
        <v>163</v>
      </c>
      <c r="D125" s="40">
        <v>323</v>
      </c>
      <c r="E125" s="30" t="s">
        <v>163</v>
      </c>
      <c r="F125" s="30"/>
      <c r="G125" s="31">
        <f>+H125-(11.50442478%*H125)</f>
        <v>8230.0884954600006</v>
      </c>
      <c r="H125" s="31">
        <v>9300</v>
      </c>
      <c r="I125" s="32"/>
      <c r="J125" s="32"/>
      <c r="K125" s="32"/>
      <c r="L125" s="33"/>
    </row>
    <row r="126" spans="1:12" s="22" customFormat="1" ht="49.5" customHeight="1">
      <c r="A126" s="23" t="s">
        <v>162</v>
      </c>
      <c r="B126" s="24"/>
      <c r="C126" s="25" t="s">
        <v>163</v>
      </c>
      <c r="D126" s="42">
        <v>323</v>
      </c>
      <c r="E126" s="25" t="s">
        <v>163</v>
      </c>
      <c r="F126" s="25"/>
      <c r="G126" s="26">
        <f>+H126-(11.50442478%*H126)</f>
        <v>10619.4690264</v>
      </c>
      <c r="H126" s="26">
        <v>12000</v>
      </c>
      <c r="I126" s="36"/>
      <c r="J126" s="36"/>
      <c r="K126" s="36"/>
      <c r="L126" s="37"/>
    </row>
    <row r="127" spans="1:12" s="34" customFormat="1" ht="35.25" customHeight="1">
      <c r="A127" s="28" t="s">
        <v>164</v>
      </c>
      <c r="B127" s="29"/>
      <c r="C127" s="30" t="s">
        <v>165</v>
      </c>
      <c r="D127" s="40">
        <v>323</v>
      </c>
      <c r="E127" s="30" t="s">
        <v>165</v>
      </c>
      <c r="F127" s="30"/>
      <c r="G127" s="31">
        <f t="shared" si="0"/>
        <v>7200</v>
      </c>
      <c r="H127" s="31">
        <v>9000</v>
      </c>
      <c r="I127" s="32"/>
      <c r="J127" s="32"/>
      <c r="K127" s="32"/>
      <c r="L127" s="33"/>
    </row>
    <row r="128" spans="1:12" s="22" customFormat="1" ht="35.25" customHeight="1">
      <c r="A128" s="23" t="s">
        <v>164</v>
      </c>
      <c r="B128" s="24"/>
      <c r="C128" s="25" t="s">
        <v>165</v>
      </c>
      <c r="D128" s="42">
        <v>323</v>
      </c>
      <c r="E128" s="25" t="s">
        <v>165</v>
      </c>
      <c r="F128" s="25"/>
      <c r="G128" s="26">
        <f>+H128-(20%*H128)</f>
        <v>15164.8</v>
      </c>
      <c r="H128" s="26">
        <v>18956</v>
      </c>
      <c r="I128" s="36"/>
      <c r="J128" s="36"/>
      <c r="K128" s="36"/>
      <c r="L128" s="37"/>
    </row>
    <row r="129" spans="1:12" s="34" customFormat="1" ht="40.5" customHeight="1">
      <c r="A129" s="28" t="s">
        <v>166</v>
      </c>
      <c r="B129" s="29"/>
      <c r="C129" s="30" t="s">
        <v>167</v>
      </c>
      <c r="D129" s="40">
        <v>323</v>
      </c>
      <c r="E129" s="30" t="s">
        <v>167</v>
      </c>
      <c r="F129" s="30"/>
      <c r="G129" s="31">
        <f>+H129-(11.50442478%*H129)</f>
        <v>106194.690264</v>
      </c>
      <c r="H129" s="31">
        <v>120000</v>
      </c>
      <c r="I129" s="49"/>
      <c r="J129" s="49"/>
      <c r="K129" s="49"/>
      <c r="L129" s="55"/>
    </row>
    <row r="130" spans="1:12" s="22" customFormat="1" ht="40.5" customHeight="1">
      <c r="A130" s="23" t="s">
        <v>166</v>
      </c>
      <c r="B130" s="24"/>
      <c r="C130" s="25" t="s">
        <v>167</v>
      </c>
      <c r="D130" s="42">
        <v>323</v>
      </c>
      <c r="E130" s="25" t="s">
        <v>167</v>
      </c>
      <c r="F130" s="25"/>
      <c r="G130" s="26">
        <f>+H130-(11.50442478%*H130)</f>
        <v>120353.9822992</v>
      </c>
      <c r="H130" s="26">
        <v>136000</v>
      </c>
      <c r="I130" s="47"/>
      <c r="J130" s="47"/>
      <c r="K130" s="47"/>
      <c r="L130" s="48"/>
    </row>
    <row r="131" spans="1:12" s="34" customFormat="1" ht="51" customHeight="1">
      <c r="A131" s="28" t="s">
        <v>168</v>
      </c>
      <c r="B131" s="29"/>
      <c r="C131" s="30" t="s">
        <v>169</v>
      </c>
      <c r="D131" s="40">
        <v>323</v>
      </c>
      <c r="E131" s="30" t="s">
        <v>170</v>
      </c>
      <c r="F131" s="30"/>
      <c r="G131" s="31">
        <f t="shared" si="0"/>
        <v>2400</v>
      </c>
      <c r="H131" s="31">
        <v>3000</v>
      </c>
      <c r="I131" s="49"/>
      <c r="J131" s="49"/>
      <c r="K131" s="49"/>
      <c r="L131" s="55"/>
    </row>
    <row r="132" spans="1:12" s="22" customFormat="1" ht="51" customHeight="1">
      <c r="A132" s="23" t="s">
        <v>168</v>
      </c>
      <c r="B132" s="24"/>
      <c r="C132" s="25" t="s">
        <v>169</v>
      </c>
      <c r="D132" s="42">
        <v>323</v>
      </c>
      <c r="E132" s="25" t="s">
        <v>171</v>
      </c>
      <c r="F132" s="25"/>
      <c r="G132" s="26">
        <f>+H132-(20%*H132)</f>
        <v>5565.6</v>
      </c>
      <c r="H132" s="26">
        <f>5000+1957</f>
        <v>6957</v>
      </c>
      <c r="I132" s="47"/>
      <c r="J132" s="47"/>
      <c r="K132" s="47"/>
      <c r="L132" s="48"/>
    </row>
    <row r="133" spans="1:12" s="34" customFormat="1" ht="41.25" customHeight="1">
      <c r="A133" s="28" t="s">
        <v>172</v>
      </c>
      <c r="B133" s="29"/>
      <c r="C133" s="30" t="s">
        <v>173</v>
      </c>
      <c r="D133" s="40">
        <v>323</v>
      </c>
      <c r="E133" s="30" t="s">
        <v>173</v>
      </c>
      <c r="F133" s="30"/>
      <c r="G133" s="31">
        <f t="shared" si="0"/>
        <v>16880</v>
      </c>
      <c r="H133" s="31">
        <f>19900+1200</f>
        <v>21100</v>
      </c>
      <c r="I133" s="32"/>
      <c r="J133" s="32"/>
      <c r="K133" s="32"/>
      <c r="L133" s="33"/>
    </row>
    <row r="134" spans="1:12" s="22" customFormat="1" ht="41.25" customHeight="1">
      <c r="A134" s="23" t="s">
        <v>172</v>
      </c>
      <c r="B134" s="24"/>
      <c r="C134" s="25" t="s">
        <v>173</v>
      </c>
      <c r="D134" s="42">
        <v>323</v>
      </c>
      <c r="E134" s="25" t="s">
        <v>173</v>
      </c>
      <c r="F134" s="25"/>
      <c r="G134" s="26">
        <f>+H134-(20%*H134)</f>
        <v>18400</v>
      </c>
      <c r="H134" s="26">
        <v>23000</v>
      </c>
      <c r="I134" s="36"/>
      <c r="J134" s="36"/>
      <c r="K134" s="36"/>
      <c r="L134" s="37"/>
    </row>
    <row r="135" spans="1:12" s="22" customFormat="1" ht="41.25" customHeight="1">
      <c r="A135" s="23" t="s">
        <v>174</v>
      </c>
      <c r="B135" s="24"/>
      <c r="C135" s="25" t="s">
        <v>175</v>
      </c>
      <c r="D135" s="42">
        <v>323</v>
      </c>
      <c r="E135" s="25" t="s">
        <v>176</v>
      </c>
      <c r="F135" s="25"/>
      <c r="G135" s="26">
        <f t="shared" ref="G135:G187" si="2">+H135-(20%*H135)</f>
        <v>7000</v>
      </c>
      <c r="H135" s="26">
        <v>8750</v>
      </c>
      <c r="I135" s="36"/>
      <c r="J135" s="36"/>
      <c r="K135" s="36"/>
      <c r="L135" s="37"/>
    </row>
    <row r="136" spans="1:12" s="22" customFormat="1" ht="37.5" customHeight="1">
      <c r="A136" s="23" t="s">
        <v>177</v>
      </c>
      <c r="B136" s="24"/>
      <c r="C136" s="25" t="s">
        <v>178</v>
      </c>
      <c r="D136" s="42">
        <v>323</v>
      </c>
      <c r="E136" s="25" t="s">
        <v>178</v>
      </c>
      <c r="F136" s="25"/>
      <c r="G136" s="26">
        <f t="shared" si="2"/>
        <v>2000</v>
      </c>
      <c r="H136" s="26">
        <f>3700-1200</f>
        <v>2500</v>
      </c>
      <c r="I136" s="36"/>
      <c r="J136" s="36"/>
      <c r="K136" s="36"/>
      <c r="L136" s="37"/>
    </row>
    <row r="137" spans="1:12" s="22" customFormat="1" ht="58.5" customHeight="1">
      <c r="A137" s="23" t="s">
        <v>179</v>
      </c>
      <c r="B137" s="24"/>
      <c r="C137" s="25" t="s">
        <v>180</v>
      </c>
      <c r="D137" s="42">
        <v>323</v>
      </c>
      <c r="E137" s="25" t="s">
        <v>180</v>
      </c>
      <c r="F137" s="25"/>
      <c r="G137" s="26">
        <f t="shared" si="2"/>
        <v>16000</v>
      </c>
      <c r="H137" s="26">
        <v>20000</v>
      </c>
      <c r="I137" s="36"/>
      <c r="J137" s="36"/>
      <c r="K137" s="36"/>
      <c r="L137" s="37"/>
    </row>
    <row r="138" spans="1:12" s="34" customFormat="1" ht="58.5" customHeight="1">
      <c r="A138" s="28" t="s">
        <v>181</v>
      </c>
      <c r="B138" s="29"/>
      <c r="C138" s="30" t="s">
        <v>182</v>
      </c>
      <c r="D138" s="40">
        <v>323</v>
      </c>
      <c r="E138" s="30" t="s">
        <v>182</v>
      </c>
      <c r="F138" s="30"/>
      <c r="G138" s="31">
        <f t="shared" si="2"/>
        <v>2080</v>
      </c>
      <c r="H138" s="31">
        <v>2600</v>
      </c>
      <c r="I138" s="32"/>
      <c r="J138" s="32"/>
      <c r="K138" s="32"/>
      <c r="L138" s="33"/>
    </row>
    <row r="139" spans="1:12" s="22" customFormat="1" ht="58.5" customHeight="1">
      <c r="A139" s="23" t="s">
        <v>181</v>
      </c>
      <c r="B139" s="24"/>
      <c r="C139" s="25" t="s">
        <v>182</v>
      </c>
      <c r="D139" s="42">
        <v>323</v>
      </c>
      <c r="E139" s="25" t="s">
        <v>183</v>
      </c>
      <c r="F139" s="25"/>
      <c r="G139" s="26">
        <f>+H139-(20%*H139)</f>
        <v>4800</v>
      </c>
      <c r="H139" s="26">
        <v>6000</v>
      </c>
      <c r="I139" s="36"/>
      <c r="J139" s="36"/>
      <c r="K139" s="36"/>
      <c r="L139" s="37"/>
    </row>
    <row r="140" spans="1:12" s="34" customFormat="1" ht="35.25" customHeight="1">
      <c r="A140" s="28" t="s">
        <v>184</v>
      </c>
      <c r="B140" s="29"/>
      <c r="C140" s="30" t="s">
        <v>185</v>
      </c>
      <c r="D140" s="40">
        <v>323</v>
      </c>
      <c r="E140" s="30" t="s">
        <v>185</v>
      </c>
      <c r="F140" s="30"/>
      <c r="G140" s="31">
        <f t="shared" si="2"/>
        <v>10400</v>
      </c>
      <c r="H140" s="31">
        <v>13000</v>
      </c>
      <c r="I140" s="32"/>
      <c r="J140" s="32"/>
      <c r="K140" s="32"/>
      <c r="L140" s="33"/>
    </row>
    <row r="141" spans="1:12" s="22" customFormat="1" ht="35.25" customHeight="1">
      <c r="A141" s="23" t="s">
        <v>184</v>
      </c>
      <c r="B141" s="24"/>
      <c r="C141" s="25" t="s">
        <v>185</v>
      </c>
      <c r="D141" s="42">
        <v>323</v>
      </c>
      <c r="E141" s="25" t="s">
        <v>185</v>
      </c>
      <c r="F141" s="25"/>
      <c r="G141" s="26">
        <f>+H141-(20%*H141)</f>
        <v>16800</v>
      </c>
      <c r="H141" s="26">
        <v>21000</v>
      </c>
      <c r="I141" s="36"/>
      <c r="J141" s="36"/>
      <c r="K141" s="36"/>
      <c r="L141" s="37"/>
    </row>
    <row r="142" spans="1:12" s="22" customFormat="1" ht="66.75" customHeight="1">
      <c r="A142" s="23" t="s">
        <v>186</v>
      </c>
      <c r="B142" s="24"/>
      <c r="C142" s="25" t="s">
        <v>187</v>
      </c>
      <c r="D142" s="42">
        <v>323</v>
      </c>
      <c r="E142" s="25" t="s">
        <v>187</v>
      </c>
      <c r="F142" s="25"/>
      <c r="G142" s="26">
        <f t="shared" si="2"/>
        <v>12000</v>
      </c>
      <c r="H142" s="26">
        <v>15000</v>
      </c>
      <c r="I142" s="36"/>
      <c r="J142" s="36"/>
      <c r="K142" s="36"/>
      <c r="L142" s="37"/>
    </row>
    <row r="143" spans="1:12" s="34" customFormat="1" ht="94.5" customHeight="1">
      <c r="A143" s="28" t="s">
        <v>188</v>
      </c>
      <c r="B143" s="29"/>
      <c r="C143" s="30" t="s">
        <v>189</v>
      </c>
      <c r="D143" s="40">
        <v>323</v>
      </c>
      <c r="E143" s="30" t="s">
        <v>190</v>
      </c>
      <c r="F143" s="30"/>
      <c r="G143" s="31">
        <f t="shared" si="2"/>
        <v>26800</v>
      </c>
      <c r="H143" s="31">
        <f>26000+7500</f>
        <v>33500</v>
      </c>
      <c r="I143" s="32"/>
      <c r="J143" s="32"/>
      <c r="K143" s="32"/>
      <c r="L143" s="33"/>
    </row>
    <row r="144" spans="1:12" s="22" customFormat="1" ht="94.5" customHeight="1">
      <c r="A144" s="23" t="s">
        <v>188</v>
      </c>
      <c r="B144" s="24"/>
      <c r="C144" s="25" t="s">
        <v>189</v>
      </c>
      <c r="D144" s="42">
        <v>323</v>
      </c>
      <c r="E144" s="25" t="s">
        <v>190</v>
      </c>
      <c r="F144" s="25"/>
      <c r="G144" s="26">
        <f t="shared" si="2"/>
        <v>23200</v>
      </c>
      <c r="H144" s="26">
        <v>29000</v>
      </c>
      <c r="I144" s="36"/>
      <c r="J144" s="36"/>
      <c r="K144" s="36"/>
      <c r="L144" s="37"/>
    </row>
    <row r="145" spans="1:14" s="22" customFormat="1" ht="43.5" customHeight="1">
      <c r="A145" s="23" t="s">
        <v>191</v>
      </c>
      <c r="B145" s="24"/>
      <c r="C145" s="25" t="s">
        <v>192</v>
      </c>
      <c r="D145" s="42">
        <v>323</v>
      </c>
      <c r="E145" s="25" t="s">
        <v>192</v>
      </c>
      <c r="F145" s="25"/>
      <c r="G145" s="26">
        <f t="shared" si="2"/>
        <v>2000</v>
      </c>
      <c r="H145" s="26">
        <v>2500</v>
      </c>
      <c r="I145" s="26"/>
      <c r="J145" s="26"/>
      <c r="K145" s="26"/>
      <c r="L145" s="53"/>
    </row>
    <row r="146" spans="1:14" s="34" customFormat="1" ht="61.5" customHeight="1">
      <c r="A146" s="28" t="s">
        <v>193</v>
      </c>
      <c r="B146" s="29"/>
      <c r="C146" s="30" t="s">
        <v>194</v>
      </c>
      <c r="D146" s="40">
        <v>323</v>
      </c>
      <c r="E146" s="30" t="s">
        <v>194</v>
      </c>
      <c r="F146" s="30"/>
      <c r="G146" s="31">
        <f t="shared" si="2"/>
        <v>40000</v>
      </c>
      <c r="H146" s="31">
        <v>50000</v>
      </c>
      <c r="I146" s="32"/>
      <c r="J146" s="32"/>
      <c r="K146" s="32"/>
      <c r="L146" s="33"/>
    </row>
    <row r="147" spans="1:14" s="22" customFormat="1" ht="61.5" customHeight="1">
      <c r="A147" s="23" t="s">
        <v>193</v>
      </c>
      <c r="B147" s="24"/>
      <c r="C147" s="25" t="s">
        <v>194</v>
      </c>
      <c r="D147" s="42">
        <v>323</v>
      </c>
      <c r="E147" s="25" t="s">
        <v>194</v>
      </c>
      <c r="F147" s="25"/>
      <c r="G147" s="26">
        <f t="shared" si="2"/>
        <v>40800</v>
      </c>
      <c r="H147" s="26">
        <v>51000</v>
      </c>
      <c r="I147" s="36"/>
      <c r="J147" s="36"/>
      <c r="K147" s="36"/>
      <c r="L147" s="37"/>
    </row>
    <row r="148" spans="1:14" s="34" customFormat="1" ht="56.25" customHeight="1">
      <c r="A148" s="28" t="s">
        <v>195</v>
      </c>
      <c r="B148" s="29"/>
      <c r="C148" s="30" t="s">
        <v>196</v>
      </c>
      <c r="D148" s="40">
        <v>323</v>
      </c>
      <c r="E148" s="30" t="s">
        <v>196</v>
      </c>
      <c r="F148" s="30"/>
      <c r="G148" s="31">
        <f t="shared" si="2"/>
        <v>800</v>
      </c>
      <c r="H148" s="31">
        <v>1000</v>
      </c>
      <c r="I148" s="32"/>
      <c r="J148" s="32"/>
      <c r="K148" s="32"/>
      <c r="L148" s="33"/>
    </row>
    <row r="149" spans="1:14" s="22" customFormat="1" ht="56.25" customHeight="1">
      <c r="A149" s="23" t="s">
        <v>195</v>
      </c>
      <c r="B149" s="24"/>
      <c r="C149" s="25" t="s">
        <v>196</v>
      </c>
      <c r="D149" s="42">
        <v>323</v>
      </c>
      <c r="E149" s="25" t="s">
        <v>196</v>
      </c>
      <c r="F149" s="25"/>
      <c r="G149" s="26">
        <f>+H149-(20%*H149)</f>
        <v>1177.5999999999999</v>
      </c>
      <c r="H149" s="26">
        <v>1472</v>
      </c>
      <c r="I149" s="36"/>
      <c r="J149" s="36"/>
      <c r="K149" s="36"/>
      <c r="L149" s="37"/>
    </row>
    <row r="150" spans="1:14" s="22" customFormat="1" ht="46.5" customHeight="1">
      <c r="A150" s="23" t="s">
        <v>197</v>
      </c>
      <c r="B150" s="24"/>
      <c r="C150" s="25" t="s">
        <v>198</v>
      </c>
      <c r="D150" s="42">
        <v>323</v>
      </c>
      <c r="E150" s="25" t="s">
        <v>198</v>
      </c>
      <c r="F150" s="25"/>
      <c r="G150" s="26">
        <f t="shared" si="2"/>
        <v>800</v>
      </c>
      <c r="H150" s="26">
        <v>1000</v>
      </c>
      <c r="I150" s="36"/>
      <c r="J150" s="36"/>
      <c r="K150" s="36"/>
      <c r="L150" s="37"/>
    </row>
    <row r="151" spans="1:14" s="22" customFormat="1" ht="60.75" customHeight="1">
      <c r="A151" s="23" t="s">
        <v>199</v>
      </c>
      <c r="B151" s="24"/>
      <c r="C151" s="25" t="s">
        <v>200</v>
      </c>
      <c r="D151" s="42">
        <v>323</v>
      </c>
      <c r="E151" s="25" t="s">
        <v>200</v>
      </c>
      <c r="F151" s="25"/>
      <c r="G151" s="26">
        <f t="shared" si="2"/>
        <v>3200</v>
      </c>
      <c r="H151" s="26">
        <v>4000</v>
      </c>
      <c r="I151" s="36"/>
      <c r="J151" s="36"/>
      <c r="K151" s="36"/>
      <c r="L151" s="37"/>
    </row>
    <row r="152" spans="1:14" s="34" customFormat="1" ht="47.25" customHeight="1">
      <c r="A152" s="28" t="s">
        <v>201</v>
      </c>
      <c r="B152" s="29"/>
      <c r="C152" s="30" t="s">
        <v>202</v>
      </c>
      <c r="D152" s="40">
        <v>323</v>
      </c>
      <c r="E152" s="30" t="s">
        <v>202</v>
      </c>
      <c r="F152" s="30"/>
      <c r="G152" s="31">
        <f t="shared" si="2"/>
        <v>8000</v>
      </c>
      <c r="H152" s="31">
        <v>10000</v>
      </c>
      <c r="I152" s="32"/>
      <c r="J152" s="32"/>
      <c r="K152" s="32"/>
      <c r="L152" s="33"/>
    </row>
    <row r="153" spans="1:14" s="22" customFormat="1" ht="47.25" customHeight="1">
      <c r="A153" s="23" t="s">
        <v>201</v>
      </c>
      <c r="B153" s="24"/>
      <c r="C153" s="25" t="s">
        <v>202</v>
      </c>
      <c r="D153" s="42">
        <v>323</v>
      </c>
      <c r="E153" s="25" t="s">
        <v>202</v>
      </c>
      <c r="F153" s="25"/>
      <c r="G153" s="26">
        <f t="shared" si="2"/>
        <v>4000</v>
      </c>
      <c r="H153" s="26">
        <v>5000</v>
      </c>
      <c r="I153" s="36"/>
      <c r="J153" s="36"/>
      <c r="K153" s="36"/>
      <c r="L153" s="37"/>
    </row>
    <row r="154" spans="1:14" s="22" customFormat="1" ht="51" customHeight="1">
      <c r="A154" s="23" t="s">
        <v>203</v>
      </c>
      <c r="B154" s="24"/>
      <c r="C154" s="25" t="s">
        <v>204</v>
      </c>
      <c r="D154" s="42">
        <v>323</v>
      </c>
      <c r="E154" s="25" t="s">
        <v>205</v>
      </c>
      <c r="F154" s="25"/>
      <c r="G154" s="26">
        <f t="shared" si="2"/>
        <v>9600</v>
      </c>
      <c r="H154" s="26">
        <f>36000-(8*3000)</f>
        <v>12000</v>
      </c>
      <c r="I154" s="36"/>
      <c r="J154" s="36"/>
      <c r="K154" s="36"/>
      <c r="L154" s="37"/>
    </row>
    <row r="155" spans="1:14" s="34" customFormat="1" ht="48.75" customHeight="1">
      <c r="A155" s="28" t="s">
        <v>206</v>
      </c>
      <c r="B155" s="29"/>
      <c r="C155" s="30" t="s">
        <v>207</v>
      </c>
      <c r="D155" s="56">
        <v>329</v>
      </c>
      <c r="E155" s="30" t="s">
        <v>207</v>
      </c>
      <c r="F155" s="30"/>
      <c r="G155" s="31">
        <f t="shared" si="2"/>
        <v>16000</v>
      </c>
      <c r="H155" s="31">
        <v>20000</v>
      </c>
      <c r="I155" s="32"/>
      <c r="J155" s="32"/>
      <c r="K155" s="32"/>
      <c r="L155" s="33"/>
      <c r="M155" s="35"/>
    </row>
    <row r="156" spans="1:14" s="22" customFormat="1" ht="48.75" customHeight="1">
      <c r="A156" s="23" t="s">
        <v>206</v>
      </c>
      <c r="B156" s="24"/>
      <c r="C156" s="25" t="s">
        <v>207</v>
      </c>
      <c r="D156" s="50">
        <v>329</v>
      </c>
      <c r="E156" s="25" t="s">
        <v>207</v>
      </c>
      <c r="F156" s="25"/>
      <c r="G156" s="26">
        <f>+H156-(20%*H156)</f>
        <v>12000</v>
      </c>
      <c r="H156" s="26">
        <v>15000</v>
      </c>
      <c r="I156" s="36"/>
      <c r="J156" s="36"/>
      <c r="K156" s="36"/>
      <c r="L156" s="37"/>
      <c r="M156" s="38"/>
    </row>
    <row r="157" spans="1:14" s="34" customFormat="1" ht="48" customHeight="1">
      <c r="A157" s="28" t="s">
        <v>208</v>
      </c>
      <c r="B157" s="29"/>
      <c r="C157" s="30" t="s">
        <v>209</v>
      </c>
      <c r="D157" s="56">
        <v>329</v>
      </c>
      <c r="E157" s="30" t="s">
        <v>210</v>
      </c>
      <c r="F157" s="30"/>
      <c r="G157" s="31">
        <f t="shared" si="2"/>
        <v>49600</v>
      </c>
      <c r="H157" s="31">
        <v>62000</v>
      </c>
      <c r="I157" s="32"/>
      <c r="J157" s="32"/>
      <c r="K157" s="32"/>
      <c r="L157" s="33"/>
      <c r="N157" s="35"/>
    </row>
    <row r="158" spans="1:14" s="22" customFormat="1" ht="48" customHeight="1">
      <c r="A158" s="23" t="s">
        <v>208</v>
      </c>
      <c r="B158" s="24"/>
      <c r="C158" s="25" t="s">
        <v>209</v>
      </c>
      <c r="D158" s="50">
        <v>329</v>
      </c>
      <c r="E158" s="25" t="s">
        <v>210</v>
      </c>
      <c r="F158" s="25"/>
      <c r="G158" s="26">
        <f>+H158-(20%*H158)</f>
        <v>45280</v>
      </c>
      <c r="H158" s="26">
        <v>56600</v>
      </c>
      <c r="I158" s="36"/>
      <c r="J158" s="36"/>
      <c r="K158" s="36"/>
      <c r="L158" s="37"/>
    </row>
    <row r="159" spans="1:14" s="22" customFormat="1" ht="43.5" customHeight="1">
      <c r="A159" s="28" t="s">
        <v>211</v>
      </c>
      <c r="B159" s="29"/>
      <c r="C159" s="30" t="s">
        <v>212</v>
      </c>
      <c r="D159" s="56">
        <v>329</v>
      </c>
      <c r="E159" s="30" t="s">
        <v>212</v>
      </c>
      <c r="F159" s="30"/>
      <c r="G159" s="31">
        <f t="shared" si="2"/>
        <v>8000</v>
      </c>
      <c r="H159" s="31">
        <v>10000</v>
      </c>
      <c r="I159" s="36"/>
      <c r="J159" s="36"/>
      <c r="K159" s="36"/>
      <c r="L159" s="37"/>
    </row>
    <row r="160" spans="1:14" s="22" customFormat="1" ht="43.5" customHeight="1">
      <c r="A160" s="23" t="s">
        <v>211</v>
      </c>
      <c r="B160" s="24"/>
      <c r="C160" s="25" t="s">
        <v>212</v>
      </c>
      <c r="D160" s="50">
        <v>329</v>
      </c>
      <c r="E160" s="25" t="s">
        <v>212</v>
      </c>
      <c r="F160" s="25"/>
      <c r="G160" s="26">
        <f t="shared" si="2"/>
        <v>6400</v>
      </c>
      <c r="H160" s="26">
        <v>8000</v>
      </c>
      <c r="I160" s="36"/>
      <c r="J160" s="36"/>
      <c r="K160" s="36"/>
      <c r="L160" s="37"/>
    </row>
    <row r="161" spans="1:14" s="34" customFormat="1" ht="83.25" customHeight="1">
      <c r="A161" s="28" t="s">
        <v>213</v>
      </c>
      <c r="B161" s="29"/>
      <c r="C161" s="30" t="s">
        <v>214</v>
      </c>
      <c r="D161" s="56">
        <v>329</v>
      </c>
      <c r="E161" s="30" t="s">
        <v>215</v>
      </c>
      <c r="F161" s="30"/>
      <c r="G161" s="31">
        <f t="shared" si="2"/>
        <v>28000</v>
      </c>
      <c r="H161" s="31">
        <v>35000</v>
      </c>
      <c r="I161" s="32"/>
      <c r="J161" s="32"/>
      <c r="K161" s="32"/>
      <c r="L161" s="33"/>
    </row>
    <row r="162" spans="1:14" s="22" customFormat="1" ht="94.5" customHeight="1">
      <c r="A162" s="23" t="s">
        <v>213</v>
      </c>
      <c r="B162" s="24"/>
      <c r="C162" s="25" t="s">
        <v>214</v>
      </c>
      <c r="D162" s="50">
        <v>329</v>
      </c>
      <c r="E162" s="25" t="s">
        <v>216</v>
      </c>
      <c r="F162" s="25"/>
      <c r="G162" s="26">
        <f>+H162-(20%*H162)</f>
        <v>42840.800000000003</v>
      </c>
      <c r="H162" s="26">
        <f>54000-449</f>
        <v>53551</v>
      </c>
      <c r="I162" s="36"/>
      <c r="J162" s="36"/>
      <c r="K162" s="36"/>
      <c r="L162" s="37"/>
    </row>
    <row r="163" spans="1:14" s="34" customFormat="1" ht="72.75" customHeight="1">
      <c r="A163" s="28" t="s">
        <v>217</v>
      </c>
      <c r="B163" s="29"/>
      <c r="C163" s="30" t="s">
        <v>218</v>
      </c>
      <c r="D163" s="56">
        <v>422</v>
      </c>
      <c r="E163" s="30" t="s">
        <v>219</v>
      </c>
      <c r="F163" s="30"/>
      <c r="G163" s="31">
        <f t="shared" si="2"/>
        <v>16000</v>
      </c>
      <c r="H163" s="31">
        <v>20000</v>
      </c>
      <c r="I163" s="32"/>
      <c r="J163" s="32"/>
      <c r="K163" s="32"/>
      <c r="L163" s="33"/>
    </row>
    <row r="164" spans="1:14" s="22" customFormat="1" ht="72.75" customHeight="1">
      <c r="A164" s="23" t="s">
        <v>217</v>
      </c>
      <c r="B164" s="24"/>
      <c r="C164" s="25" t="s">
        <v>218</v>
      </c>
      <c r="D164" s="50">
        <v>422</v>
      </c>
      <c r="E164" s="25" t="s">
        <v>220</v>
      </c>
      <c r="F164" s="25"/>
      <c r="G164" s="26">
        <f>+H164-(20%*H164)</f>
        <v>14031.2</v>
      </c>
      <c r="H164" s="26">
        <v>17539</v>
      </c>
      <c r="I164" s="36"/>
      <c r="J164" s="36"/>
      <c r="K164" s="36"/>
      <c r="L164" s="37"/>
      <c r="N164" s="38"/>
    </row>
    <row r="165" spans="1:14" s="34" customFormat="1" ht="72.75" customHeight="1">
      <c r="A165" s="28" t="s">
        <v>221</v>
      </c>
      <c r="B165" s="29"/>
      <c r="C165" s="30" t="s">
        <v>218</v>
      </c>
      <c r="D165" s="56">
        <v>422</v>
      </c>
      <c r="E165" s="30" t="s">
        <v>222</v>
      </c>
      <c r="F165" s="30"/>
      <c r="G165" s="31">
        <f t="shared" si="2"/>
        <v>8880</v>
      </c>
      <c r="H165" s="31">
        <v>11100</v>
      </c>
      <c r="I165" s="32"/>
      <c r="J165" s="32"/>
      <c r="K165" s="32"/>
      <c r="L165" s="33"/>
    </row>
    <row r="166" spans="1:14" s="22" customFormat="1" ht="72.75" customHeight="1">
      <c r="A166" s="23" t="s">
        <v>221</v>
      </c>
      <c r="B166" s="24"/>
      <c r="C166" s="25" t="s">
        <v>218</v>
      </c>
      <c r="D166" s="50">
        <v>422</v>
      </c>
      <c r="E166" s="25" t="s">
        <v>223</v>
      </c>
      <c r="F166" s="25"/>
      <c r="G166" s="26">
        <f>+H166-(20%*H166)</f>
        <v>8176</v>
      </c>
      <c r="H166" s="26">
        <v>10220</v>
      </c>
      <c r="I166" s="36"/>
      <c r="J166" s="36"/>
      <c r="K166" s="36"/>
      <c r="L166" s="37"/>
    </row>
    <row r="167" spans="1:14" s="34" customFormat="1" ht="72.75" customHeight="1">
      <c r="A167" s="28" t="s">
        <v>224</v>
      </c>
      <c r="B167" s="29"/>
      <c r="C167" s="30" t="s">
        <v>218</v>
      </c>
      <c r="D167" s="56">
        <v>422</v>
      </c>
      <c r="E167" s="30" t="s">
        <v>225</v>
      </c>
      <c r="F167" s="30"/>
      <c r="G167" s="31">
        <f t="shared" si="2"/>
        <v>3200</v>
      </c>
      <c r="H167" s="31">
        <v>4000</v>
      </c>
      <c r="I167" s="32"/>
      <c r="J167" s="32"/>
      <c r="K167" s="32"/>
      <c r="L167" s="33"/>
    </row>
    <row r="168" spans="1:14" s="22" customFormat="1" ht="72.75" customHeight="1">
      <c r="A168" s="23" t="s">
        <v>224</v>
      </c>
      <c r="B168" s="24"/>
      <c r="C168" s="25" t="s">
        <v>218</v>
      </c>
      <c r="D168" s="50">
        <v>422</v>
      </c>
      <c r="E168" s="25" t="s">
        <v>225</v>
      </c>
      <c r="F168" s="25"/>
      <c r="G168" s="26">
        <f>+H168-(20%*H168)</f>
        <v>0</v>
      </c>
      <c r="H168" s="26">
        <v>0</v>
      </c>
      <c r="I168" s="36"/>
      <c r="J168" s="36"/>
      <c r="K168" s="36"/>
      <c r="L168" s="37"/>
    </row>
    <row r="169" spans="1:14" s="34" customFormat="1" ht="72.75" customHeight="1">
      <c r="A169" s="28" t="s">
        <v>226</v>
      </c>
      <c r="B169" s="29"/>
      <c r="C169" s="30" t="s">
        <v>227</v>
      </c>
      <c r="D169" s="56">
        <v>422</v>
      </c>
      <c r="E169" s="30" t="s">
        <v>228</v>
      </c>
      <c r="F169" s="30"/>
      <c r="G169" s="31">
        <f t="shared" si="2"/>
        <v>2800</v>
      </c>
      <c r="H169" s="31">
        <v>3500</v>
      </c>
      <c r="I169" s="32"/>
      <c r="J169" s="32"/>
      <c r="K169" s="32"/>
      <c r="L169" s="33"/>
    </row>
    <row r="170" spans="1:14" s="22" customFormat="1" ht="72.75" customHeight="1">
      <c r="A170" s="23" t="s">
        <v>226</v>
      </c>
      <c r="B170" s="24"/>
      <c r="C170" s="25" t="s">
        <v>227</v>
      </c>
      <c r="D170" s="50">
        <v>422</v>
      </c>
      <c r="E170" s="25" t="s">
        <v>228</v>
      </c>
      <c r="F170" s="25"/>
      <c r="G170" s="26">
        <f>+H170-(20%*H170)</f>
        <v>0</v>
      </c>
      <c r="H170" s="26">
        <v>0</v>
      </c>
      <c r="I170" s="36"/>
      <c r="J170" s="36"/>
      <c r="K170" s="36"/>
      <c r="L170" s="37"/>
    </row>
    <row r="171" spans="1:14" s="34" customFormat="1" ht="72.75" customHeight="1">
      <c r="A171" s="28" t="s">
        <v>229</v>
      </c>
      <c r="B171" s="29"/>
      <c r="C171" s="30" t="s">
        <v>218</v>
      </c>
      <c r="D171" s="56">
        <v>422</v>
      </c>
      <c r="E171" s="30" t="s">
        <v>230</v>
      </c>
      <c r="F171" s="30"/>
      <c r="G171" s="31">
        <f t="shared" si="2"/>
        <v>55923.199999999997</v>
      </c>
      <c r="H171" s="31">
        <v>69904</v>
      </c>
      <c r="I171" s="32"/>
      <c r="J171" s="32"/>
      <c r="K171" s="32"/>
      <c r="L171" s="33"/>
    </row>
    <row r="172" spans="1:14" s="22" customFormat="1" ht="72.75" customHeight="1">
      <c r="A172" s="23" t="s">
        <v>229</v>
      </c>
      <c r="B172" s="24"/>
      <c r="C172" s="25" t="s">
        <v>218</v>
      </c>
      <c r="D172" s="50">
        <v>422</v>
      </c>
      <c r="E172" s="25" t="s">
        <v>231</v>
      </c>
      <c r="F172" s="25"/>
      <c r="G172" s="26">
        <f>+H172-(20%*H172)</f>
        <v>24750.400000000001</v>
      </c>
      <c r="H172" s="26">
        <v>30938</v>
      </c>
      <c r="I172" s="36"/>
      <c r="J172" s="36"/>
      <c r="K172" s="36"/>
      <c r="L172" s="37"/>
    </row>
    <row r="173" spans="1:14" s="34" customFormat="1" ht="72.75" customHeight="1">
      <c r="A173" s="28" t="s">
        <v>232</v>
      </c>
      <c r="B173" s="29"/>
      <c r="C173" s="30" t="s">
        <v>218</v>
      </c>
      <c r="D173" s="56">
        <v>422</v>
      </c>
      <c r="E173" s="30" t="s">
        <v>233</v>
      </c>
      <c r="F173" s="30"/>
      <c r="G173" s="31">
        <f t="shared" si="2"/>
        <v>3200</v>
      </c>
      <c r="H173" s="31">
        <v>4000</v>
      </c>
      <c r="I173" s="32"/>
      <c r="J173" s="32"/>
      <c r="K173" s="32"/>
      <c r="L173" s="33"/>
    </row>
    <row r="174" spans="1:14" s="22" customFormat="1" ht="72.75" customHeight="1">
      <c r="A174" s="23" t="s">
        <v>232</v>
      </c>
      <c r="B174" s="24"/>
      <c r="C174" s="25" t="s">
        <v>218</v>
      </c>
      <c r="D174" s="50">
        <v>422</v>
      </c>
      <c r="E174" s="25" t="s">
        <v>233</v>
      </c>
      <c r="F174" s="25"/>
      <c r="G174" s="26">
        <f>+H174-(20%*H174)</f>
        <v>0</v>
      </c>
      <c r="H174" s="26">
        <v>0</v>
      </c>
      <c r="I174" s="36"/>
      <c r="J174" s="36"/>
      <c r="K174" s="36"/>
      <c r="L174" s="37"/>
    </row>
    <row r="175" spans="1:14" s="34" customFormat="1" ht="72.75" customHeight="1">
      <c r="A175" s="28" t="s">
        <v>234</v>
      </c>
      <c r="B175" s="29"/>
      <c r="C175" s="30" t="s">
        <v>218</v>
      </c>
      <c r="D175" s="56">
        <v>422</v>
      </c>
      <c r="E175" s="30" t="s">
        <v>235</v>
      </c>
      <c r="F175" s="30"/>
      <c r="G175" s="31">
        <f t="shared" si="2"/>
        <v>73600</v>
      </c>
      <c r="H175" s="31">
        <v>92000</v>
      </c>
      <c r="I175" s="32"/>
      <c r="J175" s="32"/>
      <c r="K175" s="32"/>
      <c r="L175" s="33"/>
    </row>
    <row r="176" spans="1:14" s="22" customFormat="1" ht="72.75" customHeight="1">
      <c r="A176" s="23" t="s">
        <v>234</v>
      </c>
      <c r="B176" s="24"/>
      <c r="C176" s="25" t="s">
        <v>218</v>
      </c>
      <c r="D176" s="50">
        <v>422</v>
      </c>
      <c r="E176" s="25" t="s">
        <v>235</v>
      </c>
      <c r="F176" s="25"/>
      <c r="G176" s="26">
        <f>+H176-(20%*H176)</f>
        <v>94974.399999999994</v>
      </c>
      <c r="H176" s="26">
        <v>118718</v>
      </c>
      <c r="I176" s="36"/>
      <c r="J176" s="36"/>
      <c r="K176" s="36"/>
      <c r="L176" s="37"/>
    </row>
    <row r="177" spans="1:14" s="34" customFormat="1" ht="72.75" customHeight="1">
      <c r="A177" s="28" t="s">
        <v>236</v>
      </c>
      <c r="B177" s="29"/>
      <c r="C177" s="30" t="s">
        <v>218</v>
      </c>
      <c r="D177" s="56">
        <v>422</v>
      </c>
      <c r="E177" s="30" t="s">
        <v>237</v>
      </c>
      <c r="F177" s="30"/>
      <c r="G177" s="31">
        <f t="shared" si="2"/>
        <v>9795.2000000000007</v>
      </c>
      <c r="H177" s="31">
        <v>12244</v>
      </c>
      <c r="I177" s="32"/>
      <c r="J177" s="32"/>
      <c r="K177" s="32"/>
      <c r="L177" s="33"/>
    </row>
    <row r="178" spans="1:14" s="22" customFormat="1" ht="72.75" customHeight="1">
      <c r="A178" s="23" t="s">
        <v>236</v>
      </c>
      <c r="B178" s="24"/>
      <c r="C178" s="25" t="s">
        <v>218</v>
      </c>
      <c r="D178" s="50">
        <v>422</v>
      </c>
      <c r="E178" s="25" t="s">
        <v>238</v>
      </c>
      <c r="F178" s="25"/>
      <c r="G178" s="26">
        <f>+H178-(20%*H178)</f>
        <v>22970.400000000001</v>
      </c>
      <c r="H178" s="26">
        <v>28713</v>
      </c>
      <c r="I178" s="36"/>
      <c r="J178" s="36"/>
      <c r="K178" s="36"/>
      <c r="L178" s="37"/>
    </row>
    <row r="179" spans="1:14" s="34" customFormat="1" ht="72.75" customHeight="1">
      <c r="A179" s="28" t="s">
        <v>239</v>
      </c>
      <c r="B179" s="29"/>
      <c r="C179" s="30" t="s">
        <v>218</v>
      </c>
      <c r="D179" s="56">
        <v>422</v>
      </c>
      <c r="E179" s="30" t="s">
        <v>240</v>
      </c>
      <c r="F179" s="30"/>
      <c r="G179" s="31">
        <f t="shared" si="2"/>
        <v>93600</v>
      </c>
      <c r="H179" s="31">
        <v>117000</v>
      </c>
      <c r="I179" s="32"/>
      <c r="J179" s="32"/>
      <c r="K179" s="32"/>
      <c r="L179" s="33"/>
    </row>
    <row r="180" spans="1:14" s="22" customFormat="1" ht="72.75" customHeight="1">
      <c r="A180" s="23" t="s">
        <v>239</v>
      </c>
      <c r="B180" s="24"/>
      <c r="C180" s="25" t="s">
        <v>218</v>
      </c>
      <c r="D180" s="50">
        <v>422</v>
      </c>
      <c r="E180" s="25" t="s">
        <v>240</v>
      </c>
      <c r="F180" s="25"/>
      <c r="G180" s="26">
        <f t="shared" si="2"/>
        <v>118428</v>
      </c>
      <c r="H180" s="26">
        <v>148035</v>
      </c>
      <c r="I180" s="36"/>
      <c r="J180" s="36"/>
      <c r="K180" s="36"/>
      <c r="L180" s="37"/>
    </row>
    <row r="181" spans="1:14" s="34" customFormat="1" ht="72.75" customHeight="1">
      <c r="A181" s="28" t="s">
        <v>241</v>
      </c>
      <c r="B181" s="29"/>
      <c r="C181" s="30" t="s">
        <v>218</v>
      </c>
      <c r="D181" s="56">
        <v>422</v>
      </c>
      <c r="E181" s="30" t="s">
        <v>242</v>
      </c>
      <c r="F181" s="30"/>
      <c r="G181" s="31">
        <f t="shared" si="2"/>
        <v>5760</v>
      </c>
      <c r="H181" s="31">
        <v>7200</v>
      </c>
      <c r="I181" s="32"/>
      <c r="J181" s="32"/>
      <c r="K181" s="32"/>
      <c r="L181" s="33"/>
    </row>
    <row r="182" spans="1:14" s="22" customFormat="1" ht="72.75" customHeight="1">
      <c r="A182" s="23" t="s">
        <v>241</v>
      </c>
      <c r="B182" s="24"/>
      <c r="C182" s="25" t="s">
        <v>218</v>
      </c>
      <c r="D182" s="50">
        <v>422</v>
      </c>
      <c r="E182" s="25" t="s">
        <v>242</v>
      </c>
      <c r="F182" s="25"/>
      <c r="G182" s="26">
        <f t="shared" si="2"/>
        <v>0</v>
      </c>
      <c r="H182" s="26">
        <v>0</v>
      </c>
      <c r="I182" s="36"/>
      <c r="J182" s="36"/>
      <c r="K182" s="36"/>
      <c r="L182" s="37"/>
    </row>
    <row r="183" spans="1:14" s="22" customFormat="1" ht="72.75" customHeight="1">
      <c r="A183" s="23" t="s">
        <v>243</v>
      </c>
      <c r="B183" s="24"/>
      <c r="C183" s="25" t="s">
        <v>218</v>
      </c>
      <c r="D183" s="50">
        <v>422</v>
      </c>
      <c r="E183" s="25" t="s">
        <v>244</v>
      </c>
      <c r="F183" s="25"/>
      <c r="G183" s="26">
        <f t="shared" si="2"/>
        <v>3748</v>
      </c>
      <c r="H183" s="26">
        <f>4535+150</f>
        <v>4685</v>
      </c>
      <c r="I183" s="36"/>
      <c r="J183" s="36"/>
      <c r="K183" s="36"/>
      <c r="L183" s="37"/>
    </row>
    <row r="184" spans="1:14" s="34" customFormat="1" ht="72.75" customHeight="1">
      <c r="A184" s="28" t="s">
        <v>245</v>
      </c>
      <c r="B184" s="29"/>
      <c r="C184" s="30" t="s">
        <v>218</v>
      </c>
      <c r="D184" s="56">
        <v>451</v>
      </c>
      <c r="E184" s="30" t="s">
        <v>246</v>
      </c>
      <c r="F184" s="30"/>
      <c r="G184" s="31">
        <f t="shared" si="2"/>
        <v>1520</v>
      </c>
      <c r="H184" s="31">
        <v>1900</v>
      </c>
      <c r="I184" s="32"/>
      <c r="J184" s="32"/>
      <c r="K184" s="32"/>
      <c r="L184" s="33"/>
    </row>
    <row r="185" spans="1:14" s="22" customFormat="1" ht="72.75" customHeight="1">
      <c r="A185" s="23" t="s">
        <v>247</v>
      </c>
      <c r="B185" s="24"/>
      <c r="C185" s="25" t="s">
        <v>218</v>
      </c>
      <c r="D185" s="50">
        <v>451</v>
      </c>
      <c r="E185" s="25" t="s">
        <v>246</v>
      </c>
      <c r="F185" s="25"/>
      <c r="G185" s="26">
        <f t="shared" si="2"/>
        <v>0</v>
      </c>
      <c r="H185" s="26">
        <v>0</v>
      </c>
      <c r="I185" s="36"/>
      <c r="J185" s="36"/>
      <c r="K185" s="36"/>
      <c r="L185" s="37"/>
    </row>
    <row r="186" spans="1:14" s="22" customFormat="1" ht="72.75" customHeight="1">
      <c r="A186" s="23" t="s">
        <v>248</v>
      </c>
      <c r="B186" s="24"/>
      <c r="C186" s="25" t="s">
        <v>218</v>
      </c>
      <c r="D186" s="50">
        <v>452</v>
      </c>
      <c r="E186" s="25" t="s">
        <v>249</v>
      </c>
      <c r="F186" s="25"/>
      <c r="G186" s="26">
        <f t="shared" si="2"/>
        <v>23600</v>
      </c>
      <c r="H186" s="26">
        <v>29500</v>
      </c>
      <c r="I186" s="36"/>
      <c r="J186" s="36"/>
      <c r="K186" s="36"/>
      <c r="L186" s="37"/>
      <c r="M186" s="38"/>
    </row>
    <row r="187" spans="1:14" s="22" customFormat="1" ht="72.75" customHeight="1">
      <c r="A187" s="23" t="s">
        <v>250</v>
      </c>
      <c r="B187" s="24"/>
      <c r="C187" s="25" t="s">
        <v>218</v>
      </c>
      <c r="D187" s="50">
        <v>453</v>
      </c>
      <c r="E187" s="25" t="s">
        <v>251</v>
      </c>
      <c r="F187" s="25"/>
      <c r="G187" s="26">
        <f t="shared" si="2"/>
        <v>6894.4</v>
      </c>
      <c r="H187" s="26">
        <v>8618</v>
      </c>
      <c r="I187" s="36"/>
      <c r="J187" s="36"/>
      <c r="K187" s="36"/>
      <c r="L187" s="37"/>
    </row>
    <row r="188" spans="1:14" s="54" customFormat="1" ht="16.5" thickBot="1">
      <c r="A188" s="23" t="s">
        <v>252</v>
      </c>
      <c r="B188" s="140" t="s">
        <v>253</v>
      </c>
      <c r="C188" s="141"/>
      <c r="D188" s="57"/>
      <c r="E188" s="58" t="s">
        <v>254</v>
      </c>
      <c r="F188" s="58"/>
      <c r="G188" s="58">
        <f>SUM(G22:G187)-G22-G24-G27-G31-G33-G37-G39-G41-G43-G47-G48-G52-G55-G58-G60-G63-G64-G69-G71-G73-G75-G77-G79-G81-G84-G86-G88-G90-G92-G94-G96-G98-G100-G102-G107-G109-G111-G113-G115-G117-G119-G122-G125-G127-G129-G131-G133-G138-G140-G143-G146-G148-G152-G155-G157-G161-G163-G165-G167-G169-G171-G173-G175-G177-G179-G181-G184</f>
        <v>3115280.8644724805</v>
      </c>
      <c r="H188" s="58">
        <f>SUM(H22:H187)-H22-H24-H27-H31-H33-H37-H39-H41-H43-H47-H48-H52-H55-H58-H60-H63-H64-H69-H71-H73-H75-H77-H79-H81-H84-H86-H88-H90-H92-H94-H96-H98-H100-H102-H107-H109-H111-H113-H115-H117-H119-H122-H125-H127-H129-H131-H133-H138-H140-H143-H146-H148-H152-H155-H157-H161-H163-H165-H167-H169-H171-H173-H175-H177-H179-H181-H184</f>
        <v>3866387</v>
      </c>
      <c r="I188" s="58"/>
      <c r="J188" s="58"/>
      <c r="K188" s="58"/>
      <c r="L188" s="59"/>
    </row>
    <row r="189" spans="1:14" s="60" customFormat="1" ht="60" customHeight="1">
      <c r="A189" s="142" t="s">
        <v>255</v>
      </c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N189" s="61"/>
    </row>
    <row r="190" spans="1:14" s="62" customFormat="1" ht="82.5" customHeight="1">
      <c r="A190" s="144" t="s">
        <v>256</v>
      </c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</row>
    <row r="191" spans="1:14" s="62" customFormat="1" ht="59.25" customHeight="1">
      <c r="A191" s="77" t="s">
        <v>257</v>
      </c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</row>
    <row r="192" spans="1:14" s="12" customFormat="1" ht="36.75" customHeight="1">
      <c r="A192" s="80" t="s">
        <v>258</v>
      </c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</row>
    <row r="193" spans="1:12" s="62" customFormat="1" ht="33" customHeight="1">
      <c r="A193" s="137" t="s">
        <v>259</v>
      </c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</row>
    <row r="194" spans="1:12" s="62" customFormat="1" ht="11.25" customHeight="1"/>
    <row r="195" spans="1:12" s="63" customFormat="1" ht="12" hidden="1" customHeight="1"/>
    <row r="196" spans="1:12" s="63" customFormat="1" ht="34.5" customHeight="1">
      <c r="C196" s="63" t="s">
        <v>260</v>
      </c>
      <c r="F196" s="64"/>
      <c r="J196" s="63" t="s">
        <v>261</v>
      </c>
    </row>
    <row r="197" spans="1:12" s="63" customFormat="1" ht="12" hidden="1" customHeight="1"/>
    <row r="198" spans="1:12" s="63" customFormat="1" ht="21" customHeight="1">
      <c r="A198" s="65"/>
      <c r="B198" s="66"/>
      <c r="E198" s="67"/>
      <c r="F198" s="67"/>
      <c r="G198" s="68"/>
      <c r="H198" s="69"/>
      <c r="I198" s="138" t="s">
        <v>262</v>
      </c>
      <c r="J198" s="138"/>
      <c r="K198" s="138"/>
    </row>
    <row r="199" spans="1:12" s="63" customFormat="1" ht="15.75" customHeight="1">
      <c r="A199" s="70"/>
      <c r="B199" s="66"/>
      <c r="G199" s="71"/>
      <c r="H199" s="71"/>
    </row>
    <row r="200" spans="1:12" s="63" customFormat="1" ht="15">
      <c r="A200" s="65"/>
      <c r="B200" s="66"/>
      <c r="C200" s="63" t="s">
        <v>263</v>
      </c>
      <c r="G200" s="71"/>
      <c r="H200" s="71"/>
    </row>
    <row r="201" spans="1:12" s="63" customFormat="1" ht="15">
      <c r="A201" s="65"/>
      <c r="B201" s="66"/>
      <c r="G201" s="71"/>
      <c r="H201" s="71"/>
    </row>
    <row r="202" spans="1:12" s="63" customFormat="1" ht="15">
      <c r="A202" s="65"/>
      <c r="B202" s="66"/>
      <c r="G202" s="71"/>
      <c r="H202" s="71"/>
    </row>
    <row r="203" spans="1:12" s="63" customFormat="1">
      <c r="A203" s="65"/>
      <c r="B203" s="66"/>
      <c r="G203" s="71"/>
      <c r="H203" s="71"/>
      <c r="I203" s="64"/>
    </row>
    <row r="204" spans="1:12" s="63" customFormat="1" ht="15">
      <c r="A204" s="65"/>
      <c r="B204" s="66"/>
      <c r="G204" s="71"/>
      <c r="H204" s="71"/>
    </row>
    <row r="205" spans="1:12" s="63" customFormat="1" ht="15">
      <c r="A205" s="65"/>
      <c r="B205" s="66"/>
      <c r="G205" s="71"/>
      <c r="H205" s="71"/>
    </row>
    <row r="206" spans="1:12" s="63" customFormat="1" ht="15">
      <c r="A206" s="65"/>
      <c r="B206" s="66"/>
      <c r="G206" s="71"/>
      <c r="H206" s="71"/>
    </row>
    <row r="207" spans="1:12" s="63" customFormat="1" ht="15">
      <c r="A207" s="65"/>
      <c r="B207" s="66"/>
      <c r="G207" s="71"/>
      <c r="H207" s="69"/>
    </row>
    <row r="208" spans="1:12" s="63" customFormat="1" ht="15">
      <c r="A208" s="65"/>
      <c r="B208" s="66"/>
      <c r="G208" s="71"/>
      <c r="H208" s="69"/>
    </row>
    <row r="209" spans="1:12" s="63" customFormat="1" ht="15">
      <c r="A209" s="65"/>
      <c r="B209" s="66"/>
      <c r="G209" s="71"/>
      <c r="H209" s="71"/>
    </row>
    <row r="210" spans="1:12" s="63" customFormat="1" ht="15">
      <c r="A210" s="65"/>
      <c r="B210" s="66"/>
      <c r="G210" s="71"/>
      <c r="H210" s="71"/>
    </row>
    <row r="214" spans="1:12" s="22" customFormat="1">
      <c r="B214" s="72"/>
      <c r="C214" s="19"/>
      <c r="D214" s="19"/>
      <c r="E214" s="19"/>
      <c r="F214" s="19"/>
      <c r="G214" s="20"/>
      <c r="H214" s="20"/>
      <c r="I214" s="21"/>
      <c r="J214" s="21"/>
      <c r="K214" s="21"/>
      <c r="L214" s="21"/>
    </row>
    <row r="215" spans="1:12" s="22" customFormat="1">
      <c r="B215" s="72"/>
      <c r="C215" s="19"/>
      <c r="D215" s="19"/>
      <c r="E215" s="19"/>
      <c r="F215" s="19"/>
      <c r="G215" s="20"/>
      <c r="H215" s="20"/>
      <c r="I215" s="21"/>
      <c r="J215" s="21"/>
      <c r="K215" s="21"/>
      <c r="L215" s="21"/>
    </row>
    <row r="216" spans="1:12" s="22" customFormat="1" ht="101.25" customHeight="1">
      <c r="B216" s="72"/>
      <c r="C216" s="19"/>
      <c r="D216" s="19"/>
      <c r="E216" s="19"/>
      <c r="F216" s="19"/>
      <c r="G216" s="20"/>
      <c r="H216" s="20"/>
      <c r="I216" s="21"/>
      <c r="J216" s="21"/>
      <c r="K216" s="21"/>
      <c r="L216" s="21"/>
    </row>
    <row r="217" spans="1:12" s="22" customFormat="1">
      <c r="B217" s="72"/>
      <c r="C217" s="19"/>
      <c r="D217" s="19"/>
      <c r="E217" s="19"/>
      <c r="F217" s="19"/>
      <c r="G217" s="20"/>
      <c r="H217" s="20"/>
      <c r="I217" s="21"/>
      <c r="J217" s="21"/>
      <c r="K217" s="21"/>
      <c r="L217" s="21"/>
    </row>
    <row r="218" spans="1:12" s="22" customFormat="1">
      <c r="B218" s="72"/>
      <c r="C218" s="19"/>
      <c r="D218" s="19"/>
      <c r="E218" s="19"/>
      <c r="F218" s="19"/>
      <c r="G218" s="20"/>
      <c r="H218" s="20"/>
      <c r="I218" s="21"/>
      <c r="J218" s="21"/>
      <c r="K218" s="21"/>
      <c r="L218" s="21"/>
    </row>
    <row r="219" spans="1:12" s="22" customFormat="1">
      <c r="B219" s="72"/>
      <c r="C219" s="19"/>
      <c r="D219" s="19"/>
      <c r="E219" s="19"/>
      <c r="F219" s="19"/>
      <c r="G219" s="20"/>
      <c r="H219" s="20"/>
      <c r="I219" s="21"/>
      <c r="J219" s="21"/>
      <c r="K219" s="21"/>
      <c r="L219" s="21"/>
    </row>
    <row r="220" spans="1:12" s="22" customFormat="1">
      <c r="B220" s="72"/>
      <c r="C220" s="19"/>
      <c r="D220" s="19"/>
      <c r="E220" s="19"/>
      <c r="F220" s="19"/>
      <c r="G220" s="20"/>
      <c r="H220" s="20"/>
      <c r="I220" s="21"/>
      <c r="J220" s="21"/>
      <c r="K220" s="21"/>
      <c r="L220" s="21"/>
    </row>
    <row r="221" spans="1:12" s="22" customFormat="1">
      <c r="B221" s="72"/>
      <c r="C221" s="19"/>
      <c r="D221" s="19"/>
      <c r="E221" s="19"/>
      <c r="F221" s="19"/>
      <c r="G221" s="20"/>
      <c r="H221" s="20"/>
      <c r="I221" s="21"/>
      <c r="J221" s="21"/>
      <c r="K221" s="21"/>
      <c r="L221" s="21"/>
    </row>
    <row r="222" spans="1:12" s="22" customFormat="1">
      <c r="B222" s="72"/>
      <c r="C222" s="19"/>
      <c r="D222" s="19"/>
      <c r="E222" s="19"/>
      <c r="F222" s="19"/>
      <c r="G222" s="20"/>
      <c r="H222" s="20"/>
      <c r="I222" s="21"/>
      <c r="J222" s="21"/>
      <c r="K222" s="21"/>
      <c r="L222" s="21"/>
    </row>
    <row r="223" spans="1:12" s="22" customFormat="1">
      <c r="B223" s="72"/>
      <c r="C223" s="19"/>
      <c r="D223" s="19"/>
      <c r="E223" s="19"/>
      <c r="F223" s="19"/>
      <c r="G223" s="20"/>
      <c r="H223" s="20"/>
      <c r="I223" s="21"/>
      <c r="J223" s="21"/>
      <c r="K223" s="21"/>
      <c r="L223" s="21"/>
    </row>
    <row r="224" spans="1:12" s="22" customFormat="1">
      <c r="B224" s="72"/>
      <c r="C224" s="19"/>
      <c r="D224" s="19"/>
      <c r="E224" s="19"/>
      <c r="F224" s="19"/>
      <c r="G224" s="20"/>
      <c r="H224" s="20"/>
      <c r="I224" s="21"/>
      <c r="J224" s="21"/>
      <c r="K224" s="21"/>
      <c r="L224" s="21"/>
    </row>
    <row r="225" spans="2:12" s="22" customFormat="1">
      <c r="B225" s="72"/>
      <c r="C225" s="19"/>
      <c r="D225" s="19"/>
      <c r="E225" s="19"/>
      <c r="F225" s="19"/>
      <c r="G225" s="20"/>
      <c r="H225" s="20"/>
      <c r="I225" s="21"/>
      <c r="J225" s="21"/>
      <c r="K225" s="21"/>
      <c r="L225" s="21"/>
    </row>
    <row r="226" spans="2:12" s="22" customFormat="1">
      <c r="B226" s="72"/>
      <c r="C226" s="19"/>
      <c r="D226" s="19"/>
      <c r="E226" s="19"/>
      <c r="F226" s="19"/>
      <c r="G226" s="20"/>
      <c r="H226" s="20"/>
      <c r="I226" s="21"/>
      <c r="J226" s="21"/>
      <c r="K226" s="21"/>
      <c r="L226" s="21"/>
    </row>
    <row r="227" spans="2:12" s="22" customFormat="1">
      <c r="B227" s="72"/>
      <c r="C227" s="19"/>
      <c r="D227" s="19"/>
      <c r="E227" s="19"/>
      <c r="F227" s="19"/>
      <c r="G227" s="20"/>
      <c r="H227" s="20"/>
      <c r="I227" s="21"/>
      <c r="J227" s="21"/>
      <c r="K227" s="21"/>
      <c r="L227" s="21"/>
    </row>
    <row r="228" spans="2:12" s="22" customFormat="1">
      <c r="B228" s="72"/>
      <c r="C228" s="19"/>
      <c r="D228" s="19"/>
      <c r="E228" s="19"/>
      <c r="F228" s="19"/>
      <c r="G228" s="20"/>
      <c r="H228" s="20"/>
      <c r="I228" s="21"/>
      <c r="J228" s="21"/>
      <c r="K228" s="21"/>
      <c r="L228" s="21"/>
    </row>
    <row r="229" spans="2:12" s="22" customFormat="1">
      <c r="B229" s="72"/>
      <c r="C229" s="19"/>
      <c r="D229" s="19"/>
      <c r="E229" s="19"/>
      <c r="F229" s="19"/>
      <c r="G229" s="20"/>
      <c r="H229" s="20"/>
      <c r="I229" s="21"/>
      <c r="J229" s="21"/>
      <c r="K229" s="21"/>
      <c r="L229" s="21"/>
    </row>
    <row r="230" spans="2:12" s="22" customFormat="1">
      <c r="B230" s="72"/>
      <c r="C230" s="19"/>
      <c r="D230" s="19"/>
      <c r="E230" s="19"/>
      <c r="F230" s="19"/>
      <c r="G230" s="20"/>
      <c r="H230" s="20"/>
      <c r="I230" s="21"/>
      <c r="J230" s="21"/>
      <c r="K230" s="21"/>
      <c r="L230" s="21"/>
    </row>
    <row r="231" spans="2:12" s="22" customFormat="1">
      <c r="B231" s="72"/>
      <c r="C231" s="19"/>
      <c r="D231" s="19"/>
      <c r="E231" s="19"/>
      <c r="F231" s="19"/>
      <c r="G231" s="20"/>
      <c r="H231" s="20"/>
      <c r="I231" s="21"/>
      <c r="J231" s="21"/>
      <c r="K231" s="21"/>
      <c r="L231" s="21"/>
    </row>
    <row r="232" spans="2:12" s="22" customFormat="1">
      <c r="B232" s="72"/>
      <c r="C232" s="19"/>
      <c r="D232" s="19"/>
      <c r="E232" s="19"/>
      <c r="F232" s="19"/>
      <c r="G232" s="20"/>
      <c r="H232" s="20"/>
      <c r="I232" s="21"/>
      <c r="J232" s="21"/>
      <c r="K232" s="21"/>
      <c r="L232" s="21"/>
    </row>
    <row r="233" spans="2:12" s="22" customFormat="1">
      <c r="B233" s="72"/>
      <c r="C233" s="19"/>
      <c r="D233" s="19"/>
      <c r="E233" s="19"/>
      <c r="F233" s="19"/>
      <c r="G233" s="20"/>
      <c r="H233" s="20"/>
      <c r="I233" s="21"/>
      <c r="J233" s="21"/>
      <c r="K233" s="21"/>
      <c r="L233" s="21"/>
    </row>
    <row r="234" spans="2:12" s="22" customFormat="1">
      <c r="B234" s="72"/>
      <c r="C234" s="19"/>
      <c r="D234" s="19"/>
      <c r="E234" s="19"/>
      <c r="F234" s="19"/>
      <c r="G234" s="20"/>
      <c r="H234" s="20"/>
      <c r="I234" s="21"/>
      <c r="J234" s="21"/>
      <c r="K234" s="21"/>
      <c r="L234" s="21"/>
    </row>
    <row r="235" spans="2:12" s="22" customFormat="1">
      <c r="B235" s="72"/>
      <c r="C235" s="19"/>
      <c r="D235" s="19"/>
      <c r="E235" s="19"/>
      <c r="F235" s="19"/>
      <c r="G235" s="20"/>
      <c r="H235" s="20"/>
      <c r="I235" s="21"/>
      <c r="J235" s="21"/>
      <c r="K235" s="21"/>
      <c r="L235" s="21"/>
    </row>
    <row r="236" spans="2:12" s="22" customFormat="1">
      <c r="B236" s="72"/>
      <c r="C236" s="19"/>
      <c r="D236" s="19"/>
      <c r="E236" s="19"/>
      <c r="F236" s="19"/>
      <c r="G236" s="20"/>
      <c r="H236" s="20"/>
      <c r="I236" s="21"/>
      <c r="J236" s="21"/>
      <c r="K236" s="21"/>
      <c r="L236" s="21"/>
    </row>
    <row r="237" spans="2:12" s="22" customFormat="1">
      <c r="B237" s="72"/>
      <c r="C237" s="19"/>
      <c r="D237" s="19"/>
      <c r="E237" s="19"/>
      <c r="F237" s="19"/>
      <c r="G237" s="20"/>
      <c r="H237" s="20"/>
      <c r="I237" s="21"/>
      <c r="J237" s="21"/>
      <c r="K237" s="21"/>
      <c r="L237" s="21"/>
    </row>
    <row r="238" spans="2:12" s="22" customFormat="1">
      <c r="B238" s="72"/>
      <c r="C238" s="19"/>
      <c r="D238" s="19"/>
      <c r="E238" s="19"/>
      <c r="F238" s="19"/>
      <c r="G238" s="20"/>
      <c r="H238" s="20"/>
      <c r="I238" s="21"/>
      <c r="J238" s="21"/>
      <c r="K238" s="21"/>
      <c r="L238" s="21"/>
    </row>
    <row r="239" spans="2:12" s="22" customFormat="1">
      <c r="B239" s="72"/>
      <c r="C239" s="19"/>
      <c r="D239" s="19"/>
      <c r="E239" s="19"/>
      <c r="F239" s="19"/>
      <c r="G239" s="20"/>
      <c r="H239" s="20"/>
      <c r="I239" s="21"/>
      <c r="J239" s="21"/>
      <c r="K239" s="21"/>
      <c r="L239" s="21"/>
    </row>
    <row r="240" spans="2:12" s="22" customFormat="1">
      <c r="B240" s="72"/>
      <c r="C240" s="19"/>
      <c r="D240" s="19"/>
      <c r="E240" s="19"/>
      <c r="F240" s="19"/>
      <c r="G240" s="20"/>
      <c r="H240" s="20"/>
      <c r="I240" s="21"/>
      <c r="J240" s="21"/>
      <c r="K240" s="21"/>
      <c r="L240" s="21"/>
    </row>
    <row r="241" spans="1:12" s="22" customFormat="1">
      <c r="B241" s="72"/>
      <c r="C241" s="19"/>
      <c r="D241" s="19"/>
      <c r="E241" s="19"/>
      <c r="F241" s="19"/>
      <c r="G241" s="20"/>
      <c r="H241" s="20"/>
      <c r="I241" s="21"/>
      <c r="J241" s="21"/>
      <c r="K241" s="21"/>
      <c r="L241" s="21"/>
    </row>
    <row r="242" spans="1:12" s="22" customFormat="1">
      <c r="B242" s="72"/>
      <c r="C242" s="19"/>
      <c r="D242" s="19"/>
      <c r="E242" s="19"/>
      <c r="F242" s="19"/>
      <c r="G242" s="20"/>
      <c r="H242" s="20"/>
      <c r="I242" s="21"/>
      <c r="J242" s="21"/>
      <c r="K242" s="21"/>
      <c r="L242" s="21"/>
    </row>
    <row r="243" spans="1:12" s="22" customFormat="1">
      <c r="B243" s="72"/>
      <c r="C243" s="19"/>
      <c r="D243" s="19"/>
      <c r="E243" s="19"/>
      <c r="F243" s="19"/>
      <c r="G243" s="20"/>
      <c r="H243" s="20"/>
      <c r="I243" s="21"/>
      <c r="J243" s="21"/>
      <c r="K243" s="21"/>
      <c r="L243" s="21"/>
    </row>
    <row r="244" spans="1:12" s="22" customFormat="1">
      <c r="A244" s="22">
        <f>2720.95+70.62</f>
        <v>2791.5699999999997</v>
      </c>
      <c r="B244" s="72"/>
      <c r="C244" s="19"/>
      <c r="D244" s="19"/>
      <c r="E244" s="19"/>
      <c r="F244" s="19"/>
      <c r="G244" s="20"/>
      <c r="H244" s="20"/>
      <c r="I244" s="21"/>
      <c r="J244" s="21"/>
      <c r="K244" s="21"/>
      <c r="L244" s="21"/>
    </row>
    <row r="245" spans="1:12" s="22" customFormat="1">
      <c r="B245" s="72"/>
      <c r="C245" s="19"/>
      <c r="D245" s="19"/>
      <c r="E245" s="19"/>
      <c r="F245" s="19"/>
      <c r="G245" s="20"/>
      <c r="H245" s="20"/>
      <c r="I245" s="21"/>
      <c r="J245" s="21"/>
      <c r="K245" s="21"/>
      <c r="L245" s="21"/>
    </row>
    <row r="246" spans="1:12">
      <c r="A246" s="22"/>
      <c r="B246" s="72"/>
      <c r="C246" s="19"/>
      <c r="D246" s="19"/>
      <c r="E246" s="19"/>
      <c r="F246" s="19"/>
      <c r="G246" s="20"/>
      <c r="H246" s="20"/>
      <c r="I246" s="21"/>
      <c r="J246" s="21"/>
      <c r="K246" s="21"/>
      <c r="L246" s="21"/>
    </row>
  </sheetData>
  <mergeCells count="109">
    <mergeCell ref="A192:L192"/>
    <mergeCell ref="A193:L193"/>
    <mergeCell ref="I198:K198"/>
    <mergeCell ref="K69:K78"/>
    <mergeCell ref="L69:L78"/>
    <mergeCell ref="B188:C188"/>
    <mergeCell ref="A189:L189"/>
    <mergeCell ref="A190:L190"/>
    <mergeCell ref="A191:L191"/>
    <mergeCell ref="B68:B69"/>
    <mergeCell ref="A69:A78"/>
    <mergeCell ref="D69:D78"/>
    <mergeCell ref="F69:F78"/>
    <mergeCell ref="I69:I78"/>
    <mergeCell ref="J69:J78"/>
    <mergeCell ref="L63:L64"/>
    <mergeCell ref="A65:A66"/>
    <mergeCell ref="D65:D66"/>
    <mergeCell ref="F65:F66"/>
    <mergeCell ref="I65:I66"/>
    <mergeCell ref="J65:J66"/>
    <mergeCell ref="K65:K66"/>
    <mergeCell ref="L65:L66"/>
    <mergeCell ref="A63:A64"/>
    <mergeCell ref="D63:D64"/>
    <mergeCell ref="F63:F64"/>
    <mergeCell ref="I63:I64"/>
    <mergeCell ref="J63:J64"/>
    <mergeCell ref="K63:K64"/>
    <mergeCell ref="A55:A61"/>
    <mergeCell ref="D55:D61"/>
    <mergeCell ref="F55:F61"/>
    <mergeCell ref="I55:I61"/>
    <mergeCell ref="K55:K61"/>
    <mergeCell ref="L55:L61"/>
    <mergeCell ref="L49:L50"/>
    <mergeCell ref="A52:A54"/>
    <mergeCell ref="D52:D54"/>
    <mergeCell ref="F52:F54"/>
    <mergeCell ref="I52:I54"/>
    <mergeCell ref="J52:J54"/>
    <mergeCell ref="K52:K54"/>
    <mergeCell ref="L52:L54"/>
    <mergeCell ref="A49:A50"/>
    <mergeCell ref="D49:D50"/>
    <mergeCell ref="F49:F50"/>
    <mergeCell ref="I49:I50"/>
    <mergeCell ref="J49:J50"/>
    <mergeCell ref="K49:K50"/>
    <mergeCell ref="L43:L45"/>
    <mergeCell ref="A47:A48"/>
    <mergeCell ref="D47:D48"/>
    <mergeCell ref="F47:F48"/>
    <mergeCell ref="I47:I48"/>
    <mergeCell ref="J47:J48"/>
    <mergeCell ref="K47:K48"/>
    <mergeCell ref="L47:L48"/>
    <mergeCell ref="A43:A45"/>
    <mergeCell ref="D43:D45"/>
    <mergeCell ref="F43:F45"/>
    <mergeCell ref="I43:I45"/>
    <mergeCell ref="J43:J45"/>
    <mergeCell ref="K43:K45"/>
    <mergeCell ref="A24:A26"/>
    <mergeCell ref="D24:D26"/>
    <mergeCell ref="F24:F26"/>
    <mergeCell ref="I24:I26"/>
    <mergeCell ref="J24:J26"/>
    <mergeCell ref="K24:K26"/>
    <mergeCell ref="L24:L26"/>
    <mergeCell ref="L29:L34"/>
    <mergeCell ref="A35:A38"/>
    <mergeCell ref="D35:D38"/>
    <mergeCell ref="F35:F38"/>
    <mergeCell ref="I35:I38"/>
    <mergeCell ref="J35:J38"/>
    <mergeCell ref="K35:K38"/>
    <mergeCell ref="L35:L38"/>
    <mergeCell ref="A29:A34"/>
    <mergeCell ref="D29:D34"/>
    <mergeCell ref="F29:F34"/>
    <mergeCell ref="I29:I34"/>
    <mergeCell ref="J29:J34"/>
    <mergeCell ref="K29:K34"/>
    <mergeCell ref="A17:L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A9:L9"/>
    <mergeCell ref="A11:L11"/>
    <mergeCell ref="A13:L13"/>
    <mergeCell ref="A14:L14"/>
    <mergeCell ref="A15:L15"/>
    <mergeCell ref="A16:L16"/>
    <mergeCell ref="A1:L1"/>
    <mergeCell ref="A2:L2"/>
    <mergeCell ref="A3:L3"/>
    <mergeCell ref="A5:L5"/>
    <mergeCell ref="A7:E7"/>
    <mergeCell ref="A8:L8"/>
  </mergeCells>
  <printOptions horizontalCentered="1"/>
  <pageMargins left="0.25" right="0.25" top="0.75" bottom="0.75" header="0.3" footer="0.3"/>
  <pageSetup paperSize="9" scale="85" orientation="landscape" r:id="rId1"/>
  <headerFooter alignWithMargins="0">
    <oddFooter>Stranica &amp;P od &amp;N</oddFooter>
  </headerFooter>
  <rowBreaks count="1" manualBreakCount="1">
    <brk id="18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I.Izmj.Plana nabave 2014,11.12,</vt:lpstr>
      <vt:lpstr>'I.Izmj.Plana nabave 2014,11.12,'!Podrucje_ispisa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Ambulanta 1</cp:lastModifiedBy>
  <dcterms:created xsi:type="dcterms:W3CDTF">2014-12-11T12:01:45Z</dcterms:created>
  <dcterms:modified xsi:type="dcterms:W3CDTF">2016-04-08T08:14:20Z</dcterms:modified>
</cp:coreProperties>
</file>